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3\Reports\"/>
    </mc:Choice>
  </mc:AlternateContent>
  <bookViews>
    <workbookView xWindow="0" yWindow="0" windowWidth="20460" windowHeight="775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H15" i="5" l="1"/>
  <c r="G15" i="5"/>
  <c r="D15" i="5"/>
  <c r="C15" i="5"/>
  <c r="G69" i="4"/>
  <c r="G49" i="4"/>
  <c r="G29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H1130" i="2" s="1"/>
  <c r="F92" i="9"/>
  <c r="F87" i="9" s="1"/>
  <c r="D92" i="9"/>
  <c r="H1086" i="2" s="1"/>
  <c r="C92" i="9"/>
  <c r="H1043" i="2" s="1"/>
  <c r="E91" i="9"/>
  <c r="H1128" i="2" s="1"/>
  <c r="E90" i="9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R40" i="8" s="1"/>
  <c r="H907" i="2" s="1"/>
  <c r="H787" i="2"/>
  <c r="G40" i="8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R36" i="8" s="1"/>
  <c r="H903" i="2" s="1"/>
  <c r="G36" i="8"/>
  <c r="H573" i="2"/>
  <c r="J36" i="8"/>
  <c r="H663" i="2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 s="1"/>
  <c r="I19" i="7"/>
  <c r="H19" i="7"/>
  <c r="H334" i="2" s="1"/>
  <c r="G19" i="7"/>
  <c r="H312" i="2" s="1"/>
  <c r="F19" i="7"/>
  <c r="F31" i="7" s="1"/>
  <c r="H302" i="2" s="1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H372" i="2"/>
  <c r="I13" i="7"/>
  <c r="H350" i="2" s="1"/>
  <c r="G13" i="7"/>
  <c r="H306" i="2"/>
  <c r="F13" i="7"/>
  <c r="F17" i="7" s="1"/>
  <c r="H288" i="2" s="1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/>
  <c r="C92" i="4"/>
  <c r="H69" i="2" s="1"/>
  <c r="D79" i="4"/>
  <c r="D85" i="4"/>
  <c r="C79" i="4"/>
  <c r="H58" i="2"/>
  <c r="D76" i="4"/>
  <c r="C76" i="4"/>
  <c r="H57" i="2" s="1"/>
  <c r="D65" i="4"/>
  <c r="C65" i="4"/>
  <c r="H48" i="2" s="1"/>
  <c r="H61" i="4"/>
  <c r="H71" i="4" s="1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C85" i="4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N35" i="8"/>
  <c r="H782" i="2" s="1"/>
  <c r="O41" i="8"/>
  <c r="H818" i="2"/>
  <c r="D98" i="9"/>
  <c r="H1092" i="2" s="1"/>
  <c r="H650" i="2"/>
  <c r="C149" i="11"/>
  <c r="H1305" i="2" s="1"/>
  <c r="H1296" i="2"/>
  <c r="H64" i="2"/>
  <c r="C21" i="9"/>
  <c r="H921" i="2"/>
  <c r="H918" i="2"/>
  <c r="A3" i="14"/>
  <c r="C73" i="2"/>
  <c r="C74" i="2"/>
  <c r="C77" i="2"/>
  <c r="C79" i="2"/>
  <c r="C81" i="2"/>
  <c r="C82" i="2"/>
  <c r="C84" i="2"/>
  <c r="C88" i="2"/>
  <c r="C89" i="2"/>
  <c r="C90" i="2"/>
  <c r="C92" i="2"/>
  <c r="C93" i="2"/>
  <c r="C94" i="2"/>
  <c r="C95" i="2"/>
  <c r="C96" i="2"/>
  <c r="C99" i="2"/>
  <c r="C101" i="2"/>
  <c r="C103" i="2"/>
  <c r="C104" i="2"/>
  <c r="C106" i="2"/>
  <c r="C110" i="2"/>
  <c r="C112" i="2"/>
  <c r="C113" i="2"/>
  <c r="C114" i="2"/>
  <c r="C115" i="2"/>
  <c r="C116" i="2"/>
  <c r="C117" i="2"/>
  <c r="C118" i="2"/>
  <c r="C121" i="2"/>
  <c r="C123" i="2"/>
  <c r="C125" i="2"/>
  <c r="C127" i="2"/>
  <c r="C130" i="2"/>
  <c r="C134" i="2"/>
  <c r="C135" i="2"/>
  <c r="C136" i="2"/>
  <c r="C137" i="2"/>
  <c r="C138" i="2"/>
  <c r="C139" i="2"/>
  <c r="C140" i="2"/>
  <c r="C141" i="2"/>
  <c r="C144" i="2"/>
  <c r="C146" i="2"/>
  <c r="C149" i="2"/>
  <c r="C150" i="2"/>
  <c r="C153" i="2"/>
  <c r="C156" i="2"/>
  <c r="C157" i="2"/>
  <c r="C158" i="2"/>
  <c r="C159" i="2"/>
  <c r="C160" i="2"/>
  <c r="C161" i="2"/>
  <c r="C162" i="2"/>
  <c r="C163" i="2"/>
  <c r="C166" i="2"/>
  <c r="C169" i="2"/>
  <c r="C171" i="2"/>
  <c r="C173" i="2"/>
  <c r="C175" i="2"/>
  <c r="C178" i="2"/>
  <c r="C179" i="2"/>
  <c r="C72" i="2"/>
  <c r="C71" i="2"/>
  <c r="C70" i="2"/>
  <c r="C69" i="2"/>
  <c r="C68" i="2"/>
  <c r="C67" i="2"/>
  <c r="C63" i="2"/>
  <c r="C61" i="2"/>
  <c r="C58" i="2"/>
  <c r="C57" i="2"/>
  <c r="C55" i="2"/>
  <c r="C52" i="2"/>
  <c r="C51" i="2"/>
  <c r="C50" i="2"/>
  <c r="C49" i="2"/>
  <c r="C48" i="2"/>
  <c r="C47" i="2"/>
  <c r="C46" i="2"/>
  <c r="C45" i="2"/>
  <c r="C41" i="2"/>
  <c r="C38" i="2"/>
  <c r="C36" i="2"/>
  <c r="C35" i="2"/>
  <c r="C33" i="2"/>
  <c r="C30" i="2"/>
  <c r="C29" i="2"/>
  <c r="C28" i="2"/>
  <c r="C27" i="2"/>
  <c r="C26" i="2"/>
  <c r="C25" i="2"/>
  <c r="C23" i="2"/>
  <c r="C22" i="2"/>
  <c r="C18" i="2"/>
  <c r="C16" i="2"/>
  <c r="C14" i="2"/>
  <c r="C13" i="2"/>
  <c r="C11" i="2"/>
  <c r="C8" i="2"/>
  <c r="C7" i="2"/>
  <c r="C6" i="2"/>
  <c r="C5" i="2"/>
  <c r="C3" i="2"/>
  <c r="A6" i="4"/>
  <c r="A5" i="10"/>
  <c r="A5" i="8"/>
  <c r="C1333" i="2"/>
  <c r="C1331" i="2"/>
  <c r="C1329" i="2"/>
  <c r="C1328" i="2"/>
  <c r="C1326" i="2"/>
  <c r="C1323" i="2"/>
  <c r="C1322" i="2"/>
  <c r="C1320" i="2"/>
  <c r="C1319" i="2"/>
  <c r="C1318" i="2"/>
  <c r="C1316" i="2"/>
  <c r="C1315" i="2"/>
  <c r="C1314" i="2"/>
  <c r="C1311" i="2"/>
  <c r="C1309" i="2"/>
  <c r="C1307" i="2"/>
  <c r="C1306" i="2"/>
  <c r="C1304" i="2"/>
  <c r="C1300" i="2"/>
  <c r="C1299" i="2"/>
  <c r="C1298" i="2"/>
  <c r="C1296" i="2"/>
  <c r="C1294" i="2"/>
  <c r="C1293" i="2"/>
  <c r="C1292" i="2"/>
  <c r="C1291" i="2"/>
  <c r="C1288" i="2"/>
  <c r="C1286" i="2"/>
  <c r="C1284" i="2"/>
  <c r="C1283" i="2"/>
  <c r="C1281" i="2"/>
  <c r="C1277" i="2"/>
  <c r="C1275" i="2"/>
  <c r="C1274" i="2"/>
  <c r="C1273" i="2"/>
  <c r="C1272" i="2"/>
  <c r="C1271" i="2"/>
  <c r="C1270" i="2"/>
  <c r="C1269" i="2"/>
  <c r="C1266" i="2"/>
  <c r="C1264" i="2"/>
  <c r="C1262" i="2"/>
  <c r="C1261" i="2"/>
  <c r="C1258" i="2"/>
  <c r="C1254" i="2"/>
  <c r="C1253" i="2"/>
  <c r="C1252" i="2"/>
  <c r="C1251" i="2"/>
  <c r="C1250" i="2"/>
  <c r="C1249" i="2"/>
  <c r="C1248" i="2"/>
  <c r="C1247" i="2"/>
  <c r="C1244" i="2"/>
  <c r="C1242" i="2"/>
  <c r="C1239" i="2"/>
  <c r="C1238" i="2"/>
  <c r="C1235" i="2"/>
  <c r="C1232" i="2"/>
  <c r="C1231" i="2"/>
  <c r="C1230" i="2"/>
  <c r="C1229" i="2"/>
  <c r="C1228" i="2"/>
  <c r="C1227" i="2"/>
  <c r="C1226" i="2"/>
  <c r="C1225" i="2"/>
  <c r="C1222" i="2"/>
  <c r="C1219" i="2"/>
  <c r="C1217" i="2"/>
  <c r="C1215" i="2"/>
  <c r="C1213" i="2"/>
  <c r="C1210" i="2"/>
  <c r="C1209" i="2"/>
  <c r="C1208" i="2"/>
  <c r="C1207" i="2"/>
  <c r="C1206" i="2"/>
  <c r="C1205" i="2"/>
  <c r="C1204" i="2"/>
  <c r="C1203" i="2"/>
  <c r="C1199" i="2"/>
  <c r="C1197" i="2"/>
  <c r="C1193" i="2"/>
  <c r="C1192" i="2"/>
  <c r="C1190" i="2"/>
  <c r="C1187" i="2"/>
  <c r="C1186" i="2"/>
  <c r="C1185" i="2"/>
  <c r="C1184" i="2"/>
  <c r="C1183" i="2"/>
  <c r="C1182" i="2"/>
  <c r="C1181" i="2"/>
  <c r="C1180" i="2"/>
  <c r="C1176" i="2"/>
  <c r="C1173" i="2"/>
  <c r="C1171" i="2"/>
  <c r="C1170" i="2"/>
  <c r="C1168" i="2"/>
  <c r="C1165" i="2"/>
  <c r="C1164" i="2"/>
  <c r="C1163" i="2"/>
  <c r="C1162" i="2"/>
  <c r="C1161" i="2"/>
  <c r="C1160" i="2"/>
  <c r="C1158" i="2"/>
  <c r="C1157" i="2"/>
  <c r="C1153" i="2"/>
  <c r="C1151" i="2"/>
  <c r="C1149" i="2"/>
  <c r="C1148" i="2"/>
  <c r="C1146" i="2"/>
  <c r="C1143" i="2"/>
  <c r="C1142" i="2"/>
  <c r="C1141" i="2"/>
  <c r="C1140" i="2"/>
  <c r="C1138" i="2"/>
  <c r="C1137" i="2"/>
  <c r="C1136" i="2"/>
  <c r="C1134" i="2"/>
  <c r="C1131" i="2"/>
  <c r="C1129" i="2"/>
  <c r="C1127" i="2"/>
  <c r="C1126" i="2"/>
  <c r="C1124" i="2"/>
  <c r="C1121" i="2"/>
  <c r="C1120" i="2"/>
  <c r="C1118" i="2"/>
  <c r="C1117" i="2"/>
  <c r="C1116" i="2"/>
  <c r="C1114" i="2"/>
  <c r="C1113" i="2"/>
  <c r="C1112" i="2"/>
  <c r="C1109" i="2"/>
  <c r="C1107" i="2"/>
  <c r="C1105" i="2"/>
  <c r="C1104" i="2"/>
  <c r="C1102" i="2"/>
  <c r="C1098" i="2"/>
  <c r="C1097" i="2"/>
  <c r="C1096" i="2"/>
  <c r="C1094" i="2"/>
  <c r="C1093" i="2"/>
  <c r="C1092" i="2"/>
  <c r="C1091" i="2"/>
  <c r="C1090" i="2"/>
  <c r="C1087" i="2"/>
  <c r="C1085" i="2"/>
  <c r="C1083" i="2"/>
  <c r="C1082" i="2"/>
  <c r="C1080" i="2"/>
  <c r="C1076" i="2"/>
  <c r="C1074" i="2"/>
  <c r="C1073" i="2"/>
  <c r="C1072" i="2"/>
  <c r="C1071" i="2"/>
  <c r="C1070" i="2"/>
  <c r="C1069" i="2"/>
  <c r="C1068" i="2"/>
  <c r="C1065" i="2"/>
  <c r="C1063" i="2"/>
  <c r="C1061" i="2"/>
  <c r="C1060" i="2"/>
  <c r="C1057" i="2"/>
  <c r="C1053" i="2"/>
  <c r="C1052" i="2"/>
  <c r="C1051" i="2"/>
  <c r="C1050" i="2"/>
  <c r="C1049" i="2"/>
  <c r="C1048" i="2"/>
  <c r="C1047" i="2"/>
  <c r="C1046" i="2"/>
  <c r="C1043" i="2"/>
  <c r="C1041" i="2"/>
  <c r="C1038" i="2"/>
  <c r="C1037" i="2"/>
  <c r="C1034" i="2"/>
  <c r="C1031" i="2"/>
  <c r="C1030" i="2"/>
  <c r="C1029" i="2"/>
  <c r="C1028" i="2"/>
  <c r="C1027" i="2"/>
  <c r="C1026" i="2"/>
  <c r="C1025" i="2"/>
  <c r="C1024" i="2"/>
  <c r="C1021" i="2"/>
  <c r="C1018" i="2"/>
  <c r="C1016" i="2"/>
  <c r="C1014" i="2"/>
  <c r="C1012" i="2"/>
  <c r="C1009" i="2"/>
  <c r="C1008" i="2"/>
  <c r="C1007" i="2"/>
  <c r="C1006" i="2"/>
  <c r="C1005" i="2"/>
  <c r="C1004" i="2"/>
  <c r="C1003" i="2"/>
  <c r="C1002" i="2"/>
  <c r="C998" i="2"/>
  <c r="C996" i="2"/>
  <c r="C993" i="2"/>
  <c r="C992" i="2"/>
  <c r="C990" i="2"/>
  <c r="C987" i="2"/>
  <c r="C986" i="2"/>
  <c r="C985" i="2"/>
  <c r="C984" i="2"/>
  <c r="C983" i="2"/>
  <c r="C982" i="2"/>
  <c r="C981" i="2"/>
  <c r="C980" i="2"/>
  <c r="C976" i="2"/>
  <c r="C973" i="2"/>
  <c r="C971" i="2"/>
  <c r="C970" i="2"/>
  <c r="C968" i="2"/>
  <c r="C965" i="2"/>
  <c r="C964" i="2"/>
  <c r="C963" i="2"/>
  <c r="C962" i="2"/>
  <c r="C961" i="2"/>
  <c r="C960" i="2"/>
  <c r="C958" i="2"/>
  <c r="C957" i="2"/>
  <c r="C953" i="2"/>
  <c r="C951" i="2"/>
  <c r="C949" i="2"/>
  <c r="C948" i="2"/>
  <c r="C946" i="2"/>
  <c r="C943" i="2"/>
  <c r="C942" i="2"/>
  <c r="C941" i="2"/>
  <c r="C940" i="2"/>
  <c r="C938" i="2"/>
  <c r="C937" i="2"/>
  <c r="C936" i="2"/>
  <c r="C934" i="2"/>
  <c r="C931" i="2"/>
  <c r="C929" i="2"/>
  <c r="C927" i="2"/>
  <c r="C926" i="2"/>
  <c r="C924" i="2"/>
  <c r="C921" i="2"/>
  <c r="C920" i="2"/>
  <c r="C918" i="2"/>
  <c r="C917" i="2"/>
  <c r="C916" i="2"/>
  <c r="C914" i="2"/>
  <c r="C913" i="2"/>
  <c r="C912" i="2"/>
  <c r="C908" i="2"/>
  <c r="C906" i="2"/>
  <c r="C904" i="2"/>
  <c r="C903" i="2"/>
  <c r="C901" i="2"/>
  <c r="C897" i="2"/>
  <c r="C896" i="2"/>
  <c r="C895" i="2"/>
  <c r="C893" i="2"/>
  <c r="C892" i="2"/>
  <c r="C891" i="2"/>
  <c r="C890" i="2"/>
  <c r="C889" i="2"/>
  <c r="C886" i="2"/>
  <c r="C884" i="2"/>
  <c r="C882" i="2"/>
  <c r="C881" i="2"/>
  <c r="C879" i="2"/>
  <c r="C875" i="2"/>
  <c r="C873" i="2"/>
  <c r="C872" i="2"/>
  <c r="C871" i="2"/>
  <c r="C870" i="2"/>
  <c r="C869" i="2"/>
  <c r="C868" i="2"/>
  <c r="C867" i="2"/>
  <c r="C864" i="2"/>
  <c r="C862" i="2"/>
  <c r="C860" i="2"/>
  <c r="C859" i="2"/>
  <c r="C856" i="2"/>
  <c r="C852" i="2"/>
  <c r="C851" i="2"/>
  <c r="C850" i="2"/>
  <c r="C849" i="2"/>
  <c r="C848" i="2"/>
  <c r="C847" i="2"/>
  <c r="C846" i="2"/>
  <c r="C845" i="2"/>
  <c r="C842" i="2"/>
  <c r="C840" i="2"/>
  <c r="C837" i="2"/>
  <c r="C836" i="2"/>
  <c r="C833" i="2"/>
  <c r="C830" i="2"/>
  <c r="C829" i="2"/>
  <c r="C828" i="2"/>
  <c r="C827" i="2"/>
  <c r="C826" i="2"/>
  <c r="C825" i="2"/>
  <c r="C824" i="2"/>
  <c r="C823" i="2"/>
  <c r="A6" i="5"/>
  <c r="C819" i="2"/>
  <c r="C817" i="2"/>
  <c r="C815" i="2"/>
  <c r="C813" i="2"/>
  <c r="C810" i="2"/>
  <c r="C809" i="2"/>
  <c r="C808" i="2"/>
  <c r="C807" i="2"/>
  <c r="C806" i="2"/>
  <c r="C805" i="2"/>
  <c r="C804" i="2"/>
  <c r="C803" i="2"/>
  <c r="C799" i="2"/>
  <c r="C797" i="2"/>
  <c r="C794" i="2"/>
  <c r="C793" i="2"/>
  <c r="C791" i="2"/>
  <c r="C788" i="2"/>
  <c r="C787" i="2"/>
  <c r="C786" i="2"/>
  <c r="C785" i="2"/>
  <c r="C784" i="2"/>
  <c r="C783" i="2"/>
  <c r="C782" i="2"/>
  <c r="C780" i="2"/>
  <c r="C776" i="2"/>
  <c r="C773" i="2"/>
  <c r="C771" i="2"/>
  <c r="C770" i="2"/>
  <c r="C768" i="2"/>
  <c r="C765" i="2"/>
  <c r="C764" i="2"/>
  <c r="C763" i="2"/>
  <c r="C762" i="2"/>
  <c r="C761" i="2"/>
  <c r="C760" i="2"/>
  <c r="C758" i="2"/>
  <c r="C757" i="2"/>
  <c r="C753" i="2"/>
  <c r="C751" i="2"/>
  <c r="C749" i="2"/>
  <c r="C748" i="2"/>
  <c r="C746" i="2"/>
  <c r="C743" i="2"/>
  <c r="C742" i="2"/>
  <c r="C741" i="2"/>
  <c r="C740" i="2"/>
  <c r="C737" i="2"/>
  <c r="C734" i="2"/>
  <c r="C732" i="2"/>
  <c r="C726" i="2"/>
  <c r="C718" i="2"/>
  <c r="C712" i="2"/>
  <c r="C707" i="2"/>
  <c r="C704" i="2"/>
  <c r="C698" i="2"/>
  <c r="C690" i="2"/>
  <c r="C687" i="2"/>
  <c r="C681" i="2"/>
  <c r="C679" i="2"/>
  <c r="C676" i="2"/>
  <c r="C670" i="2"/>
  <c r="C668" i="2"/>
  <c r="C665" i="2"/>
  <c r="C657" i="2"/>
  <c r="C651" i="2"/>
  <c r="C645" i="2"/>
  <c r="C643" i="2"/>
  <c r="C638" i="2"/>
  <c r="C626" i="2"/>
  <c r="C623" i="2"/>
  <c r="C621" i="2"/>
  <c r="C615" i="2"/>
  <c r="C613" i="2"/>
  <c r="C610" i="2"/>
  <c r="C607" i="2"/>
  <c r="C604" i="2"/>
  <c r="C596" i="2"/>
  <c r="C590" i="2"/>
  <c r="C585" i="2"/>
  <c r="C582" i="2"/>
  <c r="C577" i="2"/>
  <c r="C566" i="2"/>
  <c r="C561" i="2"/>
  <c r="C558" i="2"/>
  <c r="C555" i="2"/>
  <c r="C553" i="2"/>
  <c r="C550" i="2"/>
  <c r="C547" i="2"/>
  <c r="C545" i="2"/>
  <c r="C537" i="2"/>
  <c r="C531" i="2"/>
  <c r="C526" i="2"/>
  <c r="C523" i="2"/>
  <c r="C515" i="2"/>
  <c r="C504" i="2"/>
  <c r="C501" i="2"/>
  <c r="C499" i="2"/>
  <c r="C496" i="2"/>
  <c r="C493" i="2"/>
  <c r="C490" i="2"/>
  <c r="C488" i="2"/>
  <c r="C485" i="2"/>
  <c r="C476" i="2"/>
  <c r="C470" i="2"/>
  <c r="C463" i="2"/>
  <c r="C459" i="2"/>
  <c r="C450" i="2"/>
  <c r="C442" i="2"/>
  <c r="C440" i="2"/>
  <c r="C437" i="2"/>
  <c r="C435" i="2"/>
  <c r="C432" i="2"/>
  <c r="C429" i="2"/>
  <c r="C426" i="2"/>
  <c r="C423" i="2"/>
  <c r="C414" i="2"/>
  <c r="C406" i="2"/>
  <c r="C401" i="2"/>
  <c r="C395" i="2"/>
  <c r="C389" i="2"/>
  <c r="C382" i="2"/>
  <c r="C380" i="2"/>
  <c r="C378" i="2"/>
  <c r="C376" i="2"/>
  <c r="C374" i="2"/>
  <c r="C372" i="2"/>
  <c r="C370" i="2"/>
  <c r="C368" i="2"/>
  <c r="C360" i="2"/>
  <c r="C355" i="2"/>
  <c r="C349" i="2"/>
  <c r="C347" i="2"/>
  <c r="C343" i="2"/>
  <c r="C336" i="2"/>
  <c r="C334" i="2"/>
  <c r="C332" i="2"/>
  <c r="C330" i="2"/>
  <c r="C328" i="2"/>
  <c r="C326" i="2"/>
  <c r="C324" i="2"/>
  <c r="C322" i="2"/>
  <c r="C314" i="2"/>
  <c r="C307" i="2"/>
  <c r="C303" i="2"/>
  <c r="C301" i="2"/>
  <c r="C297" i="2"/>
  <c r="C291" i="2"/>
  <c r="C289" i="2"/>
  <c r="C287" i="2"/>
  <c r="C284" i="2"/>
  <c r="C282" i="2"/>
  <c r="C280" i="2"/>
  <c r="C276" i="2"/>
  <c r="C274" i="2"/>
  <c r="C266" i="2"/>
  <c r="C262" i="2"/>
  <c r="C258" i="2"/>
  <c r="C256" i="2"/>
  <c r="C252" i="2"/>
  <c r="C246" i="2"/>
  <c r="C244" i="2"/>
  <c r="C242" i="2"/>
  <c r="C239" i="2"/>
  <c r="C235" i="2"/>
  <c r="C233" i="2"/>
  <c r="C231" i="2"/>
  <c r="C227" i="2"/>
  <c r="C220" i="2"/>
  <c r="C215" i="2"/>
  <c r="C211" i="2"/>
  <c r="C208" i="2"/>
  <c r="C204" i="2"/>
  <c r="C198" i="2"/>
  <c r="C195" i="2"/>
  <c r="C191" i="2"/>
  <c r="C189" i="2"/>
  <c r="C187" i="2"/>
  <c r="C183" i="2"/>
  <c r="C181" i="2"/>
  <c r="A6" i="6"/>
  <c r="C736" i="2"/>
  <c r="C733" i="2"/>
  <c r="C730" i="2"/>
  <c r="C728" i="2"/>
  <c r="C725" i="2"/>
  <c r="C719" i="2"/>
  <c r="C717" i="2"/>
  <c r="C716" i="2"/>
  <c r="C713" i="2"/>
  <c r="C711" i="2"/>
  <c r="C710" i="2"/>
  <c r="C708" i="2"/>
  <c r="C706" i="2"/>
  <c r="C702" i="2"/>
  <c r="C699" i="2"/>
  <c r="C696" i="2"/>
  <c r="C694" i="2"/>
  <c r="C691" i="2"/>
  <c r="C685" i="2"/>
  <c r="C682" i="2"/>
  <c r="C680" i="2"/>
  <c r="C678" i="2"/>
  <c r="C677" i="2"/>
  <c r="C675" i="2"/>
  <c r="C674" i="2"/>
  <c r="C672" i="2"/>
  <c r="C667" i="2"/>
  <c r="C664" i="2"/>
  <c r="C661" i="2"/>
  <c r="C660" i="2"/>
  <c r="C655" i="2"/>
  <c r="C649" i="2"/>
  <c r="C647" i="2"/>
  <c r="C646" i="2"/>
  <c r="C644" i="2"/>
  <c r="C642" i="2"/>
  <c r="C641" i="2"/>
  <c r="C639" i="2"/>
  <c r="C637" i="2"/>
  <c r="C633" i="2"/>
  <c r="C630" i="2"/>
  <c r="C625" i="2"/>
  <c r="C624" i="2"/>
  <c r="C619" i="2"/>
  <c r="C614" i="2"/>
  <c r="C612" i="2"/>
  <c r="C611" i="2"/>
  <c r="C609" i="2"/>
  <c r="C608" i="2"/>
  <c r="C606" i="2"/>
  <c r="C605" i="2"/>
  <c r="C603" i="2"/>
  <c r="C598" i="2"/>
  <c r="C594" i="2"/>
  <c r="C591" i="2"/>
  <c r="C587" i="2"/>
  <c r="C584" i="2"/>
  <c r="C580" i="2"/>
  <c r="C578" i="2"/>
  <c r="C576" i="2"/>
  <c r="C575" i="2"/>
  <c r="C573" i="2"/>
  <c r="C571" i="2"/>
  <c r="C570" i="2"/>
  <c r="C568" i="2"/>
  <c r="C562" i="2"/>
  <c r="C559" i="2"/>
  <c r="C554" i="2"/>
  <c r="C552" i="2"/>
  <c r="C549" i="2"/>
  <c r="C544" i="2"/>
  <c r="C542" i="2"/>
  <c r="C541" i="2"/>
  <c r="C539" i="2"/>
  <c r="C538" i="2"/>
  <c r="C536" i="2"/>
  <c r="C535" i="2"/>
  <c r="C533" i="2"/>
  <c r="C527" i="2"/>
  <c r="C522" i="2"/>
  <c r="C519" i="2"/>
  <c r="C517" i="2"/>
  <c r="C514" i="2"/>
  <c r="C509" i="2"/>
  <c r="C508" i="2"/>
  <c r="C506" i="2"/>
  <c r="C505" i="2"/>
  <c r="C503" i="2"/>
  <c r="C502" i="2"/>
  <c r="C498" i="2"/>
  <c r="C497" i="2"/>
  <c r="C491" i="2"/>
  <c r="C487" i="2"/>
  <c r="C484" i="2"/>
  <c r="C483" i="2"/>
  <c r="C480" i="2"/>
  <c r="C475" i="2"/>
  <c r="C474" i="2"/>
  <c r="C472" i="2"/>
  <c r="C471" i="2"/>
  <c r="C467" i="2"/>
  <c r="C466" i="2"/>
  <c r="C464" i="2"/>
  <c r="C461" i="2"/>
  <c r="C455" i="2"/>
  <c r="C452" i="2"/>
  <c r="C449" i="2"/>
  <c r="C447" i="2"/>
  <c r="C444" i="2"/>
  <c r="C439" i="2"/>
  <c r="C438" i="2"/>
  <c r="C434" i="2"/>
  <c r="C433" i="2"/>
  <c r="C431" i="2"/>
  <c r="C428" i="2"/>
  <c r="C427" i="2"/>
  <c r="C425" i="2"/>
  <c r="C421" i="2"/>
  <c r="C418" i="2"/>
  <c r="C415" i="2"/>
  <c r="C413" i="2"/>
  <c r="C410" i="2"/>
  <c r="C405" i="2"/>
  <c r="C404" i="2"/>
  <c r="C402" i="2"/>
  <c r="C400" i="2"/>
  <c r="C399" i="2"/>
  <c r="C397" i="2"/>
  <c r="C396" i="2"/>
  <c r="C394" i="2"/>
  <c r="C390" i="2"/>
  <c r="C386" i="2"/>
  <c r="C383" i="2"/>
  <c r="C381" i="2"/>
  <c r="C377" i="2"/>
  <c r="C371" i="2"/>
  <c r="C369" i="2"/>
  <c r="C367" i="2"/>
  <c r="C365" i="2"/>
  <c r="C363" i="2"/>
  <c r="C361" i="2"/>
  <c r="C359" i="2"/>
  <c r="C358" i="2"/>
  <c r="C352" i="2"/>
  <c r="C348" i="2"/>
  <c r="C344" i="2"/>
  <c r="C342" i="2"/>
  <c r="C338" i="2"/>
  <c r="C333" i="2"/>
  <c r="C331" i="2"/>
  <c r="C329" i="2"/>
  <c r="C327" i="2"/>
  <c r="C325" i="2"/>
  <c r="C323" i="2"/>
  <c r="C321" i="2"/>
  <c r="C319" i="2"/>
  <c r="C313" i="2"/>
  <c r="C310" i="2"/>
  <c r="C306" i="2"/>
  <c r="C304" i="2"/>
  <c r="C300" i="2"/>
  <c r="C294" i="2"/>
  <c r="C292" i="2"/>
  <c r="C290" i="2"/>
  <c r="C288" i="2"/>
  <c r="C286" i="2"/>
  <c r="C285" i="2"/>
  <c r="C283" i="2"/>
  <c r="C281" i="2"/>
  <c r="C275" i="2"/>
  <c r="C271" i="2"/>
  <c r="C267" i="2"/>
  <c r="C265" i="2"/>
  <c r="C261" i="2"/>
  <c r="C255" i="2"/>
  <c r="C253" i="2"/>
  <c r="C251" i="2"/>
  <c r="C249" i="2"/>
  <c r="C247" i="2"/>
  <c r="C245" i="2"/>
  <c r="C243" i="2"/>
  <c r="C241" i="2"/>
  <c r="C236" i="2"/>
  <c r="C232" i="2"/>
  <c r="C228" i="2"/>
  <c r="C226" i="2"/>
  <c r="C223" i="2"/>
  <c r="C216" i="2"/>
  <c r="C214" i="2"/>
  <c r="C212" i="2"/>
  <c r="C210" i="2"/>
  <c r="C209" i="2"/>
  <c r="C207" i="2"/>
  <c r="C205" i="2"/>
  <c r="C203" i="2"/>
  <c r="C197" i="2"/>
  <c r="C194" i="2"/>
  <c r="C190" i="2"/>
  <c r="C188" i="2"/>
  <c r="C184" i="2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I27" i="10"/>
  <c r="H1294" i="2" s="1"/>
  <c r="H240" i="2"/>
  <c r="E41" i="8"/>
  <c r="H518" i="2" s="1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H577" i="2"/>
  <c r="J40" i="8"/>
  <c r="H667" i="2" s="1"/>
  <c r="B52" i="5"/>
  <c r="B40" i="7"/>
  <c r="C48" i="8"/>
  <c r="Q28" i="8"/>
  <c r="H866" i="2" s="1"/>
  <c r="M31" i="7"/>
  <c r="M34" i="7" s="1"/>
  <c r="H459" i="2" s="1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H356" i="2"/>
  <c r="H79" i="2"/>
  <c r="J26" i="8"/>
  <c r="G28" i="8"/>
  <c r="H566" i="2" s="1"/>
  <c r="J17" i="7"/>
  <c r="H376" i="2" s="1"/>
  <c r="J28" i="8"/>
  <c r="R28" i="8" s="1"/>
  <c r="H896" i="2" s="1"/>
  <c r="H654" i="2"/>
  <c r="H552" i="2" l="1"/>
  <c r="J11" i="8"/>
  <c r="H761" i="2"/>
  <c r="D9" i="14"/>
  <c r="H284" i="2"/>
  <c r="C219" i="2"/>
  <c r="C257" i="2"/>
  <c r="C296" i="2"/>
  <c r="C335" i="2"/>
  <c r="C373" i="2"/>
  <c r="C407" i="2"/>
  <c r="C441" i="2"/>
  <c r="C477" i="2"/>
  <c r="C511" i="2"/>
  <c r="C546" i="2"/>
  <c r="C581" i="2"/>
  <c r="C616" i="2"/>
  <c r="C650" i="2"/>
  <c r="C686" i="2"/>
  <c r="C722" i="2"/>
  <c r="C200" i="2"/>
  <c r="C248" i="2"/>
  <c r="C293" i="2"/>
  <c r="C339" i="2"/>
  <c r="C384" i="2"/>
  <c r="C445" i="2"/>
  <c r="C507" i="2"/>
  <c r="C569" i="2"/>
  <c r="C632" i="2"/>
  <c r="C692" i="2"/>
  <c r="C744" i="2"/>
  <c r="C766" i="2"/>
  <c r="C789" i="2"/>
  <c r="C811" i="2"/>
  <c r="C831" i="2"/>
  <c r="C853" i="2"/>
  <c r="C876" i="2"/>
  <c r="C899" i="2"/>
  <c r="C922" i="2"/>
  <c r="C944" i="2"/>
  <c r="C966" i="2"/>
  <c r="C988" i="2"/>
  <c r="C1010" i="2"/>
  <c r="C1032" i="2"/>
  <c r="C1054" i="2"/>
  <c r="C1077" i="2"/>
  <c r="C1100" i="2"/>
  <c r="C1122" i="2"/>
  <c r="C1144" i="2"/>
  <c r="C1166" i="2"/>
  <c r="C1188" i="2"/>
  <c r="C1211" i="2"/>
  <c r="C1233" i="2"/>
  <c r="C1255" i="2"/>
  <c r="C1278" i="2"/>
  <c r="C1302" i="2"/>
  <c r="C1324" i="2"/>
  <c r="C9" i="2"/>
  <c r="C31" i="2"/>
  <c r="C53" i="2"/>
  <c r="C177" i="2"/>
  <c r="C155" i="2"/>
  <c r="C133" i="2"/>
  <c r="C109" i="2"/>
  <c r="C86" i="2"/>
  <c r="A6" i="7"/>
  <c r="C182" i="2"/>
  <c r="C221" i="2"/>
  <c r="C259" i="2"/>
  <c r="C298" i="2"/>
  <c r="C337" i="2"/>
  <c r="C375" i="2"/>
  <c r="C408" i="2"/>
  <c r="C443" i="2"/>
  <c r="C478" i="2"/>
  <c r="C513" i="2"/>
  <c r="C548" i="2"/>
  <c r="C583" i="2"/>
  <c r="C617" i="2"/>
  <c r="C653" i="2"/>
  <c r="C688" i="2"/>
  <c r="C724" i="2"/>
  <c r="C202" i="2"/>
  <c r="C250" i="2"/>
  <c r="C295" i="2"/>
  <c r="C341" i="2"/>
  <c r="C387" i="2"/>
  <c r="C448" i="2"/>
  <c r="C512" i="2"/>
  <c r="C572" i="2"/>
  <c r="C635" i="2"/>
  <c r="C695" i="2"/>
  <c r="C745" i="2"/>
  <c r="C767" i="2"/>
  <c r="C790" i="2"/>
  <c r="C812" i="2"/>
  <c r="C832" i="2"/>
  <c r="C855" i="2"/>
  <c r="C877" i="2"/>
  <c r="C900" i="2"/>
  <c r="C923" i="2"/>
  <c r="C945" i="2"/>
  <c r="C967" i="2"/>
  <c r="C989" i="2"/>
  <c r="C1011" i="2"/>
  <c r="C1033" i="2"/>
  <c r="C1056" i="2"/>
  <c r="C1078" i="2"/>
  <c r="C1101" i="2"/>
  <c r="C1123" i="2"/>
  <c r="C1145" i="2"/>
  <c r="C1167" i="2"/>
  <c r="C1189" i="2"/>
  <c r="C1212" i="2"/>
  <c r="C1234" i="2"/>
  <c r="C1257" i="2"/>
  <c r="C1279" i="2"/>
  <c r="C1303" i="2"/>
  <c r="C1325" i="2"/>
  <c r="C10" i="2"/>
  <c r="C32" i="2"/>
  <c r="C54" i="2"/>
  <c r="C176" i="2"/>
  <c r="C154" i="2"/>
  <c r="C131" i="2"/>
  <c r="C108" i="2"/>
  <c r="C85" i="2"/>
  <c r="C186" i="2"/>
  <c r="C224" i="2"/>
  <c r="C263" i="2"/>
  <c r="C302" i="2"/>
  <c r="C340" i="2"/>
  <c r="C379" i="2"/>
  <c r="C411" i="2"/>
  <c r="C446" i="2"/>
  <c r="C481" i="2"/>
  <c r="C516" i="2"/>
  <c r="C551" i="2"/>
  <c r="C586" i="2"/>
  <c r="C622" i="2"/>
  <c r="C656" i="2"/>
  <c r="C693" i="2"/>
  <c r="C727" i="2"/>
  <c r="C206" i="2"/>
  <c r="C254" i="2"/>
  <c r="C299" i="2"/>
  <c r="C345" i="2"/>
  <c r="C392" i="2"/>
  <c r="C456" i="2"/>
  <c r="C518" i="2"/>
  <c r="C579" i="2"/>
  <c r="C640" i="2"/>
  <c r="C701" i="2"/>
  <c r="C747" i="2"/>
  <c r="C769" i="2"/>
  <c r="C792" i="2"/>
  <c r="C814" i="2"/>
  <c r="C835" i="2"/>
  <c r="C857" i="2"/>
  <c r="C880" i="2"/>
  <c r="C902" i="2"/>
  <c r="C925" i="2"/>
  <c r="C947" i="2"/>
  <c r="C969" i="2"/>
  <c r="C991" i="2"/>
  <c r="C1013" i="2"/>
  <c r="C1036" i="2"/>
  <c r="C1058" i="2"/>
  <c r="C1081" i="2"/>
  <c r="C1103" i="2"/>
  <c r="C1125" i="2"/>
  <c r="C1147" i="2"/>
  <c r="C1169" i="2"/>
  <c r="C1191" i="2"/>
  <c r="C1214" i="2"/>
  <c r="C1237" i="2"/>
  <c r="C1259" i="2"/>
  <c r="C1282" i="2"/>
  <c r="C1305" i="2"/>
  <c r="C1327" i="2"/>
  <c r="C12" i="2"/>
  <c r="C34" i="2"/>
  <c r="C56" i="2"/>
  <c r="C174" i="2"/>
  <c r="C151" i="2"/>
  <c r="C129" i="2"/>
  <c r="C105" i="2"/>
  <c r="C83" i="2"/>
  <c r="C192" i="2"/>
  <c r="C230" i="2"/>
  <c r="C268" i="2"/>
  <c r="C308" i="2"/>
  <c r="C346" i="2"/>
  <c r="C385" i="2"/>
  <c r="C416" i="2"/>
  <c r="C451" i="2"/>
  <c r="C486" i="2"/>
  <c r="C521" i="2"/>
  <c r="C556" i="2"/>
  <c r="C592" i="2"/>
  <c r="C628" i="2"/>
  <c r="C663" i="2"/>
  <c r="C697" i="2"/>
  <c r="C731" i="2"/>
  <c r="C213" i="2"/>
  <c r="C260" i="2"/>
  <c r="C305" i="2"/>
  <c r="C351" i="2"/>
  <c r="C403" i="2"/>
  <c r="C468" i="2"/>
  <c r="C529" i="2"/>
  <c r="C588" i="2"/>
  <c r="C648" i="2"/>
  <c r="C709" i="2"/>
  <c r="C750" i="2"/>
  <c r="C772" i="2"/>
  <c r="C795" i="2"/>
  <c r="C818" i="2"/>
  <c r="C839" i="2"/>
  <c r="C861" i="2"/>
  <c r="C883" i="2"/>
  <c r="C905" i="2"/>
  <c r="C928" i="2"/>
  <c r="C950" i="2"/>
  <c r="C972" i="2"/>
  <c r="C994" i="2"/>
  <c r="C1017" i="2"/>
  <c r="C1040" i="2"/>
  <c r="C1062" i="2"/>
  <c r="C1084" i="2"/>
  <c r="C1106" i="2"/>
  <c r="C1128" i="2"/>
  <c r="C1150" i="2"/>
  <c r="C1172" i="2"/>
  <c r="C1194" i="2"/>
  <c r="C1218" i="2"/>
  <c r="C1241" i="2"/>
  <c r="C1263" i="2"/>
  <c r="C1285" i="2"/>
  <c r="C1308" i="2"/>
  <c r="C1330" i="2"/>
  <c r="C15" i="2"/>
  <c r="C37" i="2"/>
  <c r="C59" i="2"/>
  <c r="C170" i="2"/>
  <c r="C147" i="2"/>
  <c r="C124" i="2"/>
  <c r="C102" i="2"/>
  <c r="C80" i="2"/>
  <c r="C196" i="2"/>
  <c r="C234" i="2"/>
  <c r="C273" i="2"/>
  <c r="C311" i="2"/>
  <c r="C350" i="2"/>
  <c r="C388" i="2"/>
  <c r="C419" i="2"/>
  <c r="C454" i="2"/>
  <c r="C489" i="2"/>
  <c r="C524" i="2"/>
  <c r="C560" i="2"/>
  <c r="C597" i="2"/>
  <c r="C631" i="2"/>
  <c r="C666" i="2"/>
  <c r="C700" i="2"/>
  <c r="C735" i="2"/>
  <c r="C218" i="2"/>
  <c r="C264" i="2"/>
  <c r="C309" i="2"/>
  <c r="C357" i="2"/>
  <c r="C412" i="2"/>
  <c r="C473" i="2"/>
  <c r="C534" i="2"/>
  <c r="C593" i="2"/>
  <c r="C654" i="2"/>
  <c r="C715" i="2"/>
  <c r="C752" i="2"/>
  <c r="C774" i="2"/>
  <c r="C798" i="2"/>
  <c r="A5" i="11"/>
  <c r="C841" i="2"/>
  <c r="C863" i="2"/>
  <c r="C885" i="2"/>
  <c r="C907" i="2"/>
  <c r="C930" i="2"/>
  <c r="C952" i="2"/>
  <c r="C974" i="2"/>
  <c r="C997" i="2"/>
  <c r="C1020" i="2"/>
  <c r="C1042" i="2"/>
  <c r="C1064" i="2"/>
  <c r="C1086" i="2"/>
  <c r="C1108" i="2"/>
  <c r="C1130" i="2"/>
  <c r="C1152" i="2"/>
  <c r="C1174" i="2"/>
  <c r="C1198" i="2"/>
  <c r="C1221" i="2"/>
  <c r="C1243" i="2"/>
  <c r="C1265" i="2"/>
  <c r="C1287" i="2"/>
  <c r="C1310" i="2"/>
  <c r="C1332" i="2"/>
  <c r="C17" i="2"/>
  <c r="C39" i="2"/>
  <c r="C62" i="2"/>
  <c r="C167" i="2"/>
  <c r="C145" i="2"/>
  <c r="C122" i="2"/>
  <c r="C100" i="2"/>
  <c r="C78" i="2"/>
  <c r="C238" i="2"/>
  <c r="C315" i="2"/>
  <c r="C354" i="2"/>
  <c r="C391" i="2"/>
  <c r="C422" i="2"/>
  <c r="C457" i="2"/>
  <c r="C492" i="2"/>
  <c r="C528" i="2"/>
  <c r="C565" i="2"/>
  <c r="C600" i="2"/>
  <c r="C634" i="2"/>
  <c r="C669" i="2"/>
  <c r="C703" i="2"/>
  <c r="C739" i="2"/>
  <c r="C222" i="2"/>
  <c r="C269" i="2"/>
  <c r="C316" i="2"/>
  <c r="C364" i="2"/>
  <c r="C417" i="2"/>
  <c r="C479" i="2"/>
  <c r="C540" i="2"/>
  <c r="C599" i="2"/>
  <c r="C659" i="2"/>
  <c r="C720" i="2"/>
  <c r="C754" i="2"/>
  <c r="C777" i="2"/>
  <c r="C801" i="2"/>
  <c r="C821" i="2"/>
  <c r="C843" i="2"/>
  <c r="C865" i="2"/>
  <c r="C887" i="2"/>
  <c r="C909" i="2"/>
  <c r="C932" i="2"/>
  <c r="C954" i="2"/>
  <c r="C977" i="2"/>
  <c r="C1000" i="2"/>
  <c r="C1022" i="2"/>
  <c r="C1044" i="2"/>
  <c r="C1066" i="2"/>
  <c r="C1088" i="2"/>
  <c r="C1110" i="2"/>
  <c r="C1132" i="2"/>
  <c r="C1154" i="2"/>
  <c r="C1177" i="2"/>
  <c r="C1201" i="2"/>
  <c r="C1223" i="2"/>
  <c r="C1245" i="2"/>
  <c r="C1267" i="2"/>
  <c r="C1289" i="2"/>
  <c r="C1312" i="2"/>
  <c r="C1334" i="2"/>
  <c r="C19" i="2"/>
  <c r="C42" i="2"/>
  <c r="C65" i="2"/>
  <c r="C165" i="2"/>
  <c r="C143" i="2"/>
  <c r="C120" i="2"/>
  <c r="C98" i="2"/>
  <c r="C76" i="2"/>
  <c r="C199" i="2"/>
  <c r="C277" i="2"/>
  <c r="C201" i="2"/>
  <c r="C240" i="2"/>
  <c r="C279" i="2"/>
  <c r="C317" i="2"/>
  <c r="C356" i="2"/>
  <c r="C393" i="2"/>
  <c r="C424" i="2"/>
  <c r="C458" i="2"/>
  <c r="C495" i="2"/>
  <c r="C530" i="2"/>
  <c r="C567" i="2"/>
  <c r="C602" i="2"/>
  <c r="C636" i="2"/>
  <c r="C671" i="2"/>
  <c r="C705" i="2"/>
  <c r="C781" i="2"/>
  <c r="C225" i="2"/>
  <c r="C272" i="2"/>
  <c r="C318" i="2"/>
  <c r="C366" i="2"/>
  <c r="C420" i="2"/>
  <c r="C482" i="2"/>
  <c r="C543" i="2"/>
  <c r="C601" i="2"/>
  <c r="C662" i="2"/>
  <c r="C723" i="2"/>
  <c r="C756" i="2"/>
  <c r="C778" i="2"/>
  <c r="C802" i="2"/>
  <c r="C822" i="2"/>
  <c r="C844" i="2"/>
  <c r="C866" i="2"/>
  <c r="C888" i="2"/>
  <c r="C910" i="2"/>
  <c r="C933" i="2"/>
  <c r="C956" i="2"/>
  <c r="C978" i="2"/>
  <c r="C1001" i="2"/>
  <c r="C1023" i="2"/>
  <c r="C1045" i="2"/>
  <c r="C1067" i="2"/>
  <c r="C1089" i="2"/>
  <c r="C1111" i="2"/>
  <c r="C1133" i="2"/>
  <c r="C1156" i="2"/>
  <c r="C1178" i="2"/>
  <c r="C1202" i="2"/>
  <c r="C1224" i="2"/>
  <c r="C1246" i="2"/>
  <c r="C1268" i="2"/>
  <c r="C1290" i="2"/>
  <c r="C1313" i="2"/>
  <c r="C1335" i="2"/>
  <c r="C21" i="2"/>
  <c r="C43" i="2"/>
  <c r="C66" i="2"/>
  <c r="C164" i="2"/>
  <c r="C142" i="2"/>
  <c r="C119" i="2"/>
  <c r="C97" i="2"/>
  <c r="C75" i="2"/>
  <c r="H290" i="2"/>
  <c r="G26" i="4"/>
  <c r="H86" i="2" s="1"/>
  <c r="H768" i="2"/>
  <c r="E43" i="8"/>
  <c r="H520" i="2" s="1"/>
  <c r="E73" i="9"/>
  <c r="H1110" i="2" s="1"/>
  <c r="E58" i="9"/>
  <c r="H1098" i="2" s="1"/>
  <c r="E40" i="9"/>
  <c r="H1001" i="2" s="1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I31" i="7" s="1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C94" i="4"/>
  <c r="H71" i="2" s="1"/>
  <c r="D15" i="12"/>
  <c r="H11" i="2"/>
  <c r="N19" i="8"/>
  <c r="H769" i="2" s="1"/>
  <c r="G19" i="8"/>
  <c r="H559" i="2" s="1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H354" i="2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C56" i="4"/>
  <c r="H41" i="2" s="1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R18" i="8" l="1"/>
  <c r="H888" i="2" s="1"/>
  <c r="H641" i="2"/>
  <c r="R11" i="8"/>
  <c r="H881" i="2" s="1"/>
  <c r="D95" i="4"/>
  <c r="C46" i="9"/>
  <c r="H943" i="2" s="1"/>
  <c r="E45" i="9"/>
  <c r="E46" i="9" s="1"/>
  <c r="H1007" i="2" s="1"/>
  <c r="G37" i="4"/>
  <c r="H94" i="2" s="1"/>
  <c r="D10" i="12"/>
  <c r="Q19" i="8"/>
  <c r="Q43" i="8" s="1"/>
  <c r="H880" i="2" s="1"/>
  <c r="J19" i="8"/>
  <c r="H649" i="2" s="1"/>
  <c r="R17" i="8"/>
  <c r="H887" i="2" s="1"/>
  <c r="H647" i="2"/>
  <c r="C46" i="6"/>
  <c r="E10" i="14" s="1"/>
  <c r="D10" i="14" s="1"/>
  <c r="D5" i="12"/>
  <c r="C36" i="5"/>
  <c r="H147" i="2" s="1"/>
  <c r="D42" i="5"/>
  <c r="D45" i="5" s="1"/>
  <c r="D33" i="5"/>
  <c r="H33" i="5"/>
  <c r="G95" i="4"/>
  <c r="E6" i="14" s="1"/>
  <c r="C95" i="4"/>
  <c r="D6" i="12" s="1"/>
  <c r="H977" i="2"/>
  <c r="E21" i="9"/>
  <c r="H985" i="2" s="1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H1006" i="2" l="1"/>
  <c r="C11" i="14"/>
  <c r="D4" i="12"/>
  <c r="D19" i="12" s="1"/>
  <c r="D18" i="12"/>
  <c r="H859" i="2"/>
  <c r="H214" i="2"/>
  <c r="C7" i="14"/>
  <c r="D7" i="14" s="1"/>
  <c r="D20" i="12"/>
  <c r="C6" i="14"/>
  <c r="D6" i="14" s="1"/>
  <c r="D16" i="12"/>
  <c r="H72" i="2"/>
  <c r="R19" i="8"/>
  <c r="H889" i="2" s="1"/>
  <c r="H125" i="2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D21" i="12" l="1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<sst xmlns="http://schemas.openxmlformats.org/spreadsheetml/2006/main" count="4322" uniqueCount="1003">
  <si>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</si>
  <si>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</si>
  <si>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</si>
  <si>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</si>
  <si>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</si>
  <si>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</si>
  <si>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</si>
  <si>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</si>
  <si>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</si>
  <si>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</si>
  <si>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</si>
  <si>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</si>
  <si>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</si>
  <si>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</si>
  <si>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</si>
  <si>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</si>
  <si>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</si>
  <si>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</si>
  <si>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</si>
  <si>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</si>
  <si>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</si>
  <si>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</si>
  <si>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</si>
  <si>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</si>
  <si>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</si>
  <si>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</si>
  <si>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</si>
  <si>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</si>
  <si>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</si>
  <si>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</si>
  <si>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</si>
  <si>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</si>
  <si>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</si>
  <si>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</si>
  <si>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</si>
  <si>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</si>
  <si>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</si>
  <si>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</si>
  <si>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</si>
  <si>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</si>
  <si>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</si>
  <si>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</si>
  <si>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</si>
  <si>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</si>
  <si>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</si>
  <si>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</si>
  <si>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</si>
  <si>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</si>
  <si>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</si>
  <si>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</si>
  <si>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</si>
  <si>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</si>
  <si>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</si>
  <si>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</si>
  <si>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</si>
  <si>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</si>
  <si>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</si>
  <si>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</si>
  <si>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</si>
  <si>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</si>
  <si>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</si>
  <si>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</si>
  <si>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</si>
  <si>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</si>
  <si>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</si>
  <si>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</si>
  <si>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</si>
  <si>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</si>
  <si>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</si>
  <si>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</si>
  <si>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</si>
  <si>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</si>
  <si>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</si>
  <si>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</si>
  <si>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</si>
  <si>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</si>
  <si>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</si>
  <si>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</si>
  <si>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</si>
  <si>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</si>
  <si>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</si>
  <si>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</si>
  <si>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</si>
  <si>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</si>
  <si>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</si>
  <si>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</si>
  <si>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</si>
  <si>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</si>
  <si>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</si>
  <si>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</si>
  <si>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</si>
  <si>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</si>
  <si>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</si>
  <si>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</si>
  <si>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</si>
  <si>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</si>
  <si>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</si>
  <si>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</si>
  <si>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</si>
  <si>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</si>
  <si>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</si>
  <si>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</si>
  <si>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</si>
  <si>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</si>
  <si>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</si>
  <si>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</si>
  <si>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</si>
  <si>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</si>
  <si>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</si>
  <si>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</si>
  <si>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</si>
  <si>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</si>
  <si>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</si>
  <si>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</si>
  <si>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</si>
  <si>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</si>
  <si>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</si>
  <si>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</si>
  <si>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</si>
  <si>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</si>
  <si>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</si>
  <si>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</si>
  <si>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</si>
  <si>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</si>
  <si>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</si>
  <si>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</si>
  <si>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</si>
  <si>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</si>
  <si>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</si>
  <si>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</si>
  <si>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</si>
  <si>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</si>
  <si>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</si>
  <si>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</si>
  <si>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</si>
  <si>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</si>
  <si>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</si>
  <si>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</si>
  <si>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</si>
  <si>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</si>
  <si>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</si>
  <si>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</si>
  <si>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</si>
  <si>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</si>
  <si>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</si>
  <si>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</si>
  <si>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</si>
  <si>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</si>
  <si>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</si>
  <si>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</si>
  <si>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</si>
  <si>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</si>
  <si>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</si>
  <si>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</si>
  <si>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</si>
  <si>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</si>
  <si>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</si>
  <si>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</si>
  <si>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</si>
  <si>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</si>
  <si>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</si>
  <si>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</si>
  <si>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</si>
  <si>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</si>
  <si>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</si>
  <si>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</si>
  <si>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</si>
  <si>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</si>
  <si>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</si>
  <si>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</si>
  <si>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</si>
  <si>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</si>
  <si>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</si>
  <si>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</si>
  <si>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</si>
  <si>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</si>
  <si>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</si>
  <si>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</si>
  <si>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</si>
  <si>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</si>
  <si>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</si>
  <si>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</si>
  <si>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</si>
  <si>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</si>
  <si>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</si>
  <si>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</si>
  <si>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</si>
  <si>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</si>
  <si>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</si>
  <si>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</si>
  <si>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</si>
  <si>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</si>
  <si>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</si>
  <si>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</si>
  <si>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</si>
  <si>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</si>
  <si>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</si>
  <si>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</si>
  <si>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</si>
  <si>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</si>
  <si>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</si>
  <si>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</si>
  <si>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</si>
  <si>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</si>
  <si>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</si>
  <si>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</si>
  <si>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</si>
  <si>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</si>
  <si>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</si>
  <si>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</si>
  <si>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</si>
  <si>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</si>
  <si>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</si>
  <si>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</si>
  <si>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</si>
  <si>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</si>
  <si>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</si>
  <si>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</si>
  <si>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</si>
  <si>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</si>
  <si>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</si>
  <si>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</si>
  <si>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</si>
  <si>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</si>
  <si>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</si>
  <si>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</si>
  <si>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</si>
  <si>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</si>
  <si>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</si>
  <si>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</si>
  <si>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</si>
  <si>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</si>
  <si>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</si>
  <si>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</si>
  <si>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</si>
  <si>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</si>
  <si>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</si>
  <si>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</si>
  <si>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</si>
  <si>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</si>
  <si>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</si>
  <si>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</si>
  <si>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</si>
  <si>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</si>
  <si>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</si>
  <si>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</si>
  <si>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</si>
  <si>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</si>
  <si>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</si>
  <si>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</si>
  <si>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</si>
  <si>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</si>
  <si>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</si>
  <si>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</si>
  <si>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</si>
  <si>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</si>
  <si>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</si>
  <si>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</si>
  <si>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</si>
  <si>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</si>
  <si>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</si>
  <si>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</si>
  <si>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</si>
  <si>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</si>
  <si>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</si>
  <si>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</si>
  <si>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</si>
  <si>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</si>
  <si>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</si>
  <si>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</si>
  <si>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</si>
  <si>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</si>
  <si>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</si>
  <si>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</si>
  <si>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</si>
  <si>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</si>
  <si>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</si>
  <si>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</si>
  <si>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</si>
  <si>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</si>
  <si>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</si>
  <si>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</si>
  <si>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</si>
  <si>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</si>
  <si>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</si>
  <si>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</si>
  <si>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</si>
  <si>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</si>
  <si>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</si>
  <si>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</si>
  <si>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</si>
  <si>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</si>
  <si>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</si>
  <si>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</si>
  <si>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</si>
  <si>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</si>
  <si>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</si>
  <si>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</si>
  <si>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</si>
  <si>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</si>
  <si>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</si>
  <si>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</si>
  <si>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</si>
  <si>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</si>
  <si>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</si>
  <si>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</si>
  <si>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</si>
  <si>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</si>
  <si>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</si>
  <si>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</si>
  <si>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</si>
  <si>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</si>
  <si>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</si>
  <si>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</si>
  <si>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</si>
  <si>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</si>
  <si>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</si>
  <si>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</si>
  <si>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</si>
  <si>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</si>
  <si>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</si>
  <si>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</si>
  <si>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</si>
  <si>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</si>
  <si>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</si>
  <si>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</si>
  <si>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</si>
  <si>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</si>
  <si>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</si>
  <si>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</si>
  <si>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</si>
  <si>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</si>
  <si>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</si>
  <si>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</si>
  <si>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</si>
  <si>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</si>
  <si>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</si>
  <si>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</si>
  <si>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</si>
  <si>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</si>
  <si>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</si>
  <si>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</si>
  <si>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</si>
  <si>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</si>
  <si>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</si>
  <si>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</si>
  <si>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</si>
  <si>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</si>
  <si>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</si>
  <si>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</si>
  <si>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</si>
  <si>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</si>
  <si>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</si>
  <si>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</si>
  <si>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</si>
  <si>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</si>
  <si>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</si>
  <si>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</si>
  <si>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</si>
  <si>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</si>
  <si>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</si>
  <si>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</si>
  <si>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</si>
  <si>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</si>
  <si>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</si>
  <si>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</si>
  <si>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</si>
  <si>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</si>
  <si>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</si>
  <si>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</si>
  <si>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</si>
  <si>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</si>
  <si>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</si>
  <si>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</si>
  <si>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</si>
  <si>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</si>
  <si>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</si>
  <si>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</si>
  <si>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</si>
  <si>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</si>
  <si>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</si>
  <si>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</si>
  <si>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</si>
  <si>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</si>
  <si>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</si>
  <si>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</si>
  <si>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</si>
  <si>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</si>
  <si>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</si>
  <si>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</si>
  <si>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</si>
  <si>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</si>
  <si>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</si>
  <si>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</si>
  <si>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</si>
  <si>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</si>
  <si>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</si>
  <si>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</si>
  <si>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</si>
  <si>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</si>
  <si>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</si>
  <si>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</si>
  <si>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</si>
  <si>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</si>
  <si>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</si>
  <si>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</si>
  <si>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</si>
  <si>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</si>
  <si>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</si>
  <si>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</si>
  <si>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</si>
  <si>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</si>
  <si>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</si>
  <si>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</si>
  <si>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</si>
  <si>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</si>
  <si>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</si>
  <si>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</si>
  <si>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</si>
  <si>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</si>
  <si>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</si>
  <si>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</si>
  <si>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</si>
  <si>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</si>
  <si>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</si>
  <si>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</si>
  <si>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</si>
  <si>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</si>
  <si>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</si>
  <si>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</si>
  <si>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</si>
  <si>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</si>
  <si>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</si>
  <si>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</si>
  <si>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</si>
  <si>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</si>
  <si>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</si>
  <si>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</si>
  <si>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</si>
  <si>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</si>
  <si>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</si>
  <si>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</si>
  <si>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</si>
  <si>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</si>
  <si>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</si>
  <si>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</si>
  <si>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</si>
  <si>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</si>
  <si>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</si>
  <si>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</si>
  <si>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</si>
  <si>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</si>
  <si>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</si>
  <si>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</si>
  <si>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</si>
  <si>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</si>
  <si>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</si>
  <si>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</si>
  <si>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</si>
  <si>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</si>
  <si>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</si>
  <si>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</si>
  <si>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</si>
  <si>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</si>
  <si>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</si>
  <si>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</si>
  <si>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</si>
  <si>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</si>
  <si>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</si>
  <si>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</si>
  <si>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</si>
  <si>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</si>
  <si>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</si>
  <si>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</si>
  <si>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</si>
  <si>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</si>
  <si>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</si>
  <si>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</si>
  <si>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</si>
  <si>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</si>
  <si>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</si>
  <si>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</si>
  <si>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</si>
  <si>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</si>
  <si>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</si>
  <si>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</si>
  <si>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</si>
  <si>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</si>
  <si>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</si>
  <si>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</si>
  <si>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</si>
  <si>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</si>
  <si>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</si>
  <si>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</si>
  <si>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</si>
  <si>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</si>
  <si>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</si>
  <si>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</si>
  <si>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</si>
  <si>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</si>
  <si>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</si>
  <si>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</si>
  <si>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</si>
  <si>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</si>
  <si>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</si>
  <si>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</si>
  <si>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</si>
  <si>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</si>
  <si>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</si>
  <si>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</si>
  <si>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</si>
  <si>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</si>
  <si>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</si>
  <si>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</si>
  <si>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</si>
  <si>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</si>
  <si>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</si>
  <si>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</si>
  <si>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</si>
  <si>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</si>
  <si>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</si>
  <si>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</si>
  <si>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</si>
  <si>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</si>
  <si>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</si>
  <si>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</si>
  <si>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</si>
  <si>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</si>
  <si>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</si>
  <si>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</si>
  <si>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</si>
  <si>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</si>
  <si>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</si>
  <si>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</si>
  <si>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</si>
  <si>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</si>
  <si>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</si>
  <si>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</si>
  <si>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</si>
  <si>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</si>
  <si>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</si>
  <si>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</si>
  <si>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</si>
  <si>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</si>
  <si>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</si>
  <si>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</si>
  <si>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</si>
  <si>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</si>
  <si>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</si>
  <si>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</si>
  <si>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</si>
  <si>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</si>
  <si>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</si>
  <si>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</si>
  <si>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</si>
  <si>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</si>
  <si>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</si>
  <si>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</si>
  <si>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</si>
  <si>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</si>
  <si>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</si>
  <si>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</si>
  <si>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</si>
  <si>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</si>
  <si>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</si>
  <si>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</si>
  <si>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</si>
  <si>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</si>
  <si>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</si>
  <si>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</si>
  <si>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</si>
  <si>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</si>
  <si>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</si>
  <si>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</si>
  <si>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</si>
  <si>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</si>
  <si>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</si>
  <si>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</si>
  <si>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</si>
  <si>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</si>
  <si>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</si>
  <si>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</si>
  <si>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</si>
  <si>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</si>
  <si>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</si>
  <si>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</si>
  <si>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</si>
  <si>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</si>
  <si>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</si>
  <si>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</si>
  <si>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</si>
  <si>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</si>
  <si>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</si>
  <si>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</si>
  <si>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</si>
  <si>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</si>
  <si>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</si>
  <si>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</si>
  <si>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</si>
  <si>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</si>
  <si>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</si>
  <si>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</si>
  <si>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</si>
  <si>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</si>
  <si>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</si>
  <si>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</si>
  <si>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</si>
  <si>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</si>
  <si>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</si>
  <si>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</si>
  <si>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</si>
  <si>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</si>
  <si>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</si>
  <si>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</si>
  <si>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</si>
  <si>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</si>
  <si>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</si>
  <si>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</si>
  <si>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</si>
  <si>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</si>
  <si>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</si>
  <si>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</si>
  <si>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</si>
  <si>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</si>
  <si>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</si>
  <si>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</si>
  <si>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</si>
  <si>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</si>
  <si>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</si>
  <si>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</si>
  <si>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</si>
  <si>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</si>
  <si>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</si>
  <si>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</si>
  <si>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</si>
  <si>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</si>
  <si>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</si>
  <si>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</si>
  <si>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</si>
  <si>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</si>
  <si>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</si>
  <si>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</si>
  <si>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</si>
  <si>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</si>
  <si>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</si>
  <si>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</si>
  <si>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</si>
  <si>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</si>
  <si>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</si>
  <si>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</si>
  <si>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</si>
  <si>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</si>
  <si>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</si>
  <si>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</si>
  <si>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</si>
  <si>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</si>
  <si>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</si>
  <si>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</si>
  <si>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</si>
  <si>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</si>
  <si>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</si>
  <si>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</si>
  <si>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</si>
  <si>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</si>
  <si>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</si>
  <si>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</si>
  <si>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</si>
  <si>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</si>
  <si>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</si>
  <si>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</si>
  <si>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</si>
  <si>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</si>
  <si>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</si>
  <si>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</si>
  <si>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</si>
  <si>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</si>
  <si>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</si>
  <si>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</si>
  <si>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</si>
  <si>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</si>
  <si>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</si>
  <si>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</si>
  <si>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</si>
  <si>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</si>
  <si>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</si>
  <si>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</si>
  <si>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</si>
  <si>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</si>
  <si>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</si>
  <si>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</si>
  <si>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</si>
  <si>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</si>
  <si>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</si>
  <si>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</si>
  <si>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</si>
  <si>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</si>
  <si>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</si>
  <si>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</si>
  <si>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</si>
  <si>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</si>
  <si>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</si>
  <si>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</si>
  <si>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</si>
  <si>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</si>
  <si>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</si>
  <si>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</si>
  <si>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</si>
  <si>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</si>
  <si>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</si>
  <si>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</si>
  <si>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</si>
  <si>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</si>
  <si>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</si>
  <si>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</si>
  <si>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</si>
  <si>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</si>
  <si>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</si>
  <si>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</si>
  <si>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</si>
  <si>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</si>
  <si>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</si>
  <si>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</si>
  <si>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</si>
  <si>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</si>
  <si>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</si>
  <si>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</si>
  <si>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</si>
  <si>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</si>
  <si>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</si>
  <si>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</si>
  <si>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</si>
  <si>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</si>
  <si>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</si>
  <si>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</si>
  <si>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</si>
  <si>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</si>
  <si>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</si>
  <si>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</si>
  <si>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</si>
  <si>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</si>
  <si>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</si>
  <si>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</si>
  <si>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</si>
  <si>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</si>
  <si>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</si>
  <si>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</si>
  <si>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</si>
  <si>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</si>
  <si>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</si>
  <si>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</si>
  <si>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</si>
  <si>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</si>
  <si>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</si>
  <si>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</si>
  <si>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</si>
  <si>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</si>
  <si>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</si>
  <si>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</si>
  <si>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</si>
  <si>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</si>
  <si>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</si>
  <si>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</si>
  <si>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</si>
  <si>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</si>
  <si>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</si>
  <si>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</si>
  <si>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</si>
  <si>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</si>
  <si>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</si>
  <si>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</si>
  <si>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</si>
  <si>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</si>
  <si>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</si>
  <si>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</si>
  <si>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</si>
  <si>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</si>
  <si>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</si>
  <si>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</si>
  <si>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</si>
  <si>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</si>
  <si>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</si>
  <si>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</si>
  <si>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</si>
  <si>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</si>
  <si>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</si>
  <si>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</si>
  <si>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</si>
  <si>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</si>
  <si>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</si>
  <si>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</si>
  <si>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</si>
  <si>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</si>
  <si>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</si>
  <si>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</si>
  <si>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</si>
  <si>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</si>
  <si>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</si>
  <si>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</si>
  <si>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</si>
  <si>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</si>
  <si>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</si>
  <si>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</si>
  <si>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</si>
  <si>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</si>
  <si>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</si>
  <si>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</si>
  <si>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</si>
  <si>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</si>
  <si>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</si>
  <si>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</si>
  <si>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</si>
  <si>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</si>
  <si>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</si>
  <si>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</si>
  <si>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</si>
  <si>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</si>
  <si>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</si>
  <si>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</si>
  <si>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</si>
  <si>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</si>
  <si>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</si>
  <si>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</si>
  <si>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</si>
  <si>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</si>
  <si>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</si>
  <si>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</si>
  <si>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</si>
  <si>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</si>
  <si>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</si>
  <si>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</si>
  <si>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</si>
  <si>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</si>
  <si>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</si>
  <si>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</si>
  <si>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</si>
  <si>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</si>
  <si>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</si>
  <si>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</si>
  <si>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</si>
  <si>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</si>
  <si>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</si>
  <si>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</si>
  <si>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</si>
  <si>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</si>
  <si>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</si>
  <si>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</si>
  <si>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</si>
  <si>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</si>
  <si>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</si>
  <si>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</si>
  <si>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</si>
  <si>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</si>
  <si>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</si>
  <si>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</si>
  <si>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</si>
  <si>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</si>
  <si>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</si>
  <si>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</si>
  <si>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</si>
  <si>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</si>
  <si>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</si>
  <si>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</si>
  <si>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</si>
  <si>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</si>
  <si>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</si>
  <si>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</si>
  <si>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</si>
  <si>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</si>
  <si>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</si>
  <si>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</si>
  <si>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</si>
  <si>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</si>
  <si>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</si>
  <si>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</si>
  <si>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</si>
  <si>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</si>
  <si>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</si>
  <si>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</si>
  <si>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</si>
  <si>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</si>
  <si>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</si>
  <si>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</si>
  <si>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</si>
  <si>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</si>
  <si>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</si>
  <si>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</si>
  <si>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</si>
  <si>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</si>
  <si>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</si>
  <si>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</si>
  <si>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</si>
  <si>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</si>
  <si>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</si>
  <si>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</si>
  <si>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</si>
  <si>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</si>
  <si>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</si>
  <si>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</si>
  <si>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</si>
  <si>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</si>
  <si>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</si>
  <si>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</si>
  <si>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</si>
  <si>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</si>
  <si>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</si>
  <si>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</si>
  <si>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</si>
  <si>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</si>
  <si>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</si>
  <si>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</si>
  <si>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</si>
  <si>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</si>
  <si>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</si>
  <si>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</si>
  <si>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</si>
  <si>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</si>
  <si>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</si>
  <si>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</si>
  <si>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</si>
  <si>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</si>
  <si>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</si>
  <si>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</si>
  <si>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</si>
  <si>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</si>
  <si>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</si>
  <si>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</si>
  <si>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</si>
  <si>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</si>
  <si>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</si>
  <si>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</si>
  <si>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</si>
  <si>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</si>
  <si>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</si>
  <si>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</si>
  <si>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</si>
  <si>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</si>
  <si>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</si>
  <si>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</si>
  <si>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</si>
  <si>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</si>
  <si>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</si>
  <si>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</si>
  <si>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</si>
  <si>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</si>
  <si>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</si>
  <si>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</si>
  <si>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</si>
  <si>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</si>
  <si>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</si>
  <si>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</si>
  <si>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</si>
  <si>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</si>
  <si>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</si>
  <si>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</si>
  <si>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</si>
  <si>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</si>
  <si>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</si>
  <si>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</si>
  <si>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</si>
  <si>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</si>
  <si>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</si>
  <si>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</si>
  <si>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</si>
  <si>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</si>
  <si>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</si>
  <si>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</si>
  <si>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</si>
  <si>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</si>
  <si>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</si>
  <si>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</si>
  <si>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</si>
  <si>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</si>
  <si>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</si>
  <si>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</si>
  <si>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</si>
  <si>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</si>
  <si>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</si>
  <si>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</si>
  <si>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</si>
  <si>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</si>
  <si>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</si>
  <si>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</si>
  <si>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</si>
  <si>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</si>
  <si>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</si>
  <si>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</si>
  <si>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</si>
  <si>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</si>
  <si>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</si>
  <si>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</si>
  <si>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</si>
  <si>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</si>
  <si>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</si>
  <si>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</si>
  <si>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</si>
  <si>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</si>
  <si>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</si>
  <si>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</si>
  <si>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</si>
  <si>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</si>
  <si>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28.04.2023</t>
  </si>
  <si>
    <t>01.01.2023</t>
  </si>
  <si>
    <t>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</si>
</sst>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31.03.2023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28.04.2023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1001</v>
      </c>
    </row>
    <row r="10" spans="1:27">
      <c r="A10" s="7" t="s">
        <v>2</v>
      </c>
      <c r="B10" s="578" t="s">
        <v>1002</v>
      </c>
    </row>
    <row r="11" spans="1:27">
      <c r="A11" s="7" t="s">
        <v>975</v>
      </c>
      <c r="B11" s="578" t="s">
        <v>1000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до 31.03.2023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45079</v>
      </c>
      <c r="D6" s="675">
        <f t="shared" ref="D6:D15" si="0">C6-E6</f>
        <v>0</v>
      </c>
      <c r="E6" s="674">
        <f>'1-Баланс'!G95</f>
        <v>45079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33255</v>
      </c>
      <c r="D7" s="675">
        <f t="shared" si="0"/>
        <v>17796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598</v>
      </c>
      <c r="D8" s="675">
        <f t="shared" si="0"/>
        <v>0</v>
      </c>
      <c r="E8" s="674">
        <f>ABS('2-Отчет за доходите'!C44)-ABS('2-Отчет за доходите'!G44)</f>
        <v>598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4085</v>
      </c>
      <c r="D9" s="675">
        <f t="shared" si="0"/>
        <v>0</v>
      </c>
      <c r="E9" s="674">
        <f>'3-Отчет за паричния поток'!C45</f>
        <v>4085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4926</v>
      </c>
      <c r="D10" s="675">
        <f t="shared" si="0"/>
        <v>0</v>
      </c>
      <c r="E10" s="674">
        <f>'3-Отчет за паричния поток'!C46</f>
        <v>4926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33255</v>
      </c>
      <c r="D11" s="675">
        <f t="shared" si="0"/>
        <v>0</v>
      </c>
      <c r="E11" s="674">
        <f>'4-Отчет за собствения капитал'!L34</f>
        <v>33255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6.1364802462801439E-2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1.7982258307021499E-2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5.0575101488497969E-2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1.3265600390425698E-2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1.0648308759757155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3.5270004537891393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2.1621539857812735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0.7451217667523824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0.7451217667523824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0.3171994010806588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0.21617604649615121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0.13551523344078195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0.35555555555555557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0.26229508196721313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621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1.8673883626522326E-2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0.13693748727346772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8.7910780669144977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31.03.2023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31.03.2023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9206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31.03.2023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7080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31.03.2023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31.03.2023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343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31.03.2023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178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31.03.2023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3044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31.03.2023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1412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31.03.2023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21761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31.03.2023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31.03.2023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31.03.2023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31.03.2023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31.03.2023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31.03.2023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31.03.2023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31.03.2023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31.03.2023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31.03.2023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31.03.2023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31.03.2023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31.03.2023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31.03.2023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31.03.2023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31.03.2023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31.03.2023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31.03.2023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31.03.2023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31.03.2023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31.03.2023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31.03.2023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31.03.2023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31.03.2023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31.03.2023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31.03.2023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31.03.2023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31.03.2023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31.03.2023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31.03.2023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21762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31.03.2023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7601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31.03.2023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571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31.03.2023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31.03.2023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789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31.03.2023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31.03.2023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31.03.2023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8961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31.03.2023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4134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31.03.2023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4158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31.03.2023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318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31.03.2023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31.03.2023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31.03.2023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107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31.03.2023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31.03.2023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651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31.03.2023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9368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31.03.2023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31.03.2023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31.03.2023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31.03.2023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31.03.2023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31.03.2023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31.03.2023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31.03.2023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4926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31.03.2023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31.03.2023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31.03.2023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31.03.2023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4926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31.03.2023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62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31.03.2023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23317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31.03.2023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45079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31.03.2023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31.03.2023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31.03.2023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31.03.2023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31.03.2023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31.03.2023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31.03.2023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31.03.2023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31.03.2023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31.03.2023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13785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31.03.2023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13785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31.03.2023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31.03.2023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31.03.2023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13785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31.03.2023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3413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31.03.2023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3413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31.03.2023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31.03.2023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31.03.2023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598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31.03.2023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31.03.2023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4011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31.03.2023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33255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31.03.2023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31.03.2023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31.03.2023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2933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31.03.2023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31.03.2023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31.03.2023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31.03.2023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1277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31.03.2023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4210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31.03.2023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31.03.2023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31.03.2023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204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31.03.2023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799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31.03.2023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5213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31.03.2023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31.03.2023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693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31.03.2023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5398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31.03.2023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11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31.03.2023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31.03.2023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4263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31.03.2023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170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31.03.2023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666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31.03.2023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173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31.03.2023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115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31.03.2023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365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31.03.2023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31.03.2023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6456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31.03.2023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155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31.03.2023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31.03.2023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31.03.2023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6611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31.03.2023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45079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31.03.2023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6311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31.03.2023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487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31.03.2023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724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31.03.2023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1397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31.03.2023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235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31.03.2023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50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31.03.2023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-35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31.03.2023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19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31.03.2023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31.03.2023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31.03.2023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9188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31.03.2023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23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31.03.2023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31.03.2023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9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31.03.2023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4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31.03.2023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36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31.03.2023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9224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31.03.2023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598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31.03.2023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31.03.2023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31.03.2023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9224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31.03.2023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598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31.03.2023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31.03.2023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31.03.2023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31.03.2023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31.03.2023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598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31.03.2023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31.03.2023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598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31.03.2023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9822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31.03.2023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9676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31.03.2023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31.03.2023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10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31.03.2023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59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31.03.2023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9745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31.03.2023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70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31.03.2023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70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31.03.2023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31.03.2023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31.03.2023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31.03.2023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7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31.03.2023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31.03.2023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7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31.03.2023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9822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31.03.2023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31.03.2023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31.03.2023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31.03.2023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9822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31.03.2023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31.03.2023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31.03.2023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31.03.2023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31.03.2023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9822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31.03.2023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9688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31.03.2023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-7229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31.03.2023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31.03.2023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-1588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31.03.2023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464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31.03.2023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31.03.2023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31.03.2023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-5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31.03.2023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31.03.2023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-46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31.03.2023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1284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31.03.2023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-247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31.03.2023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31.03.2023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31.03.2023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31.03.2023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31.03.2023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31.03.2023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31.03.2023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31.03.2023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31.03.2023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31.03.2023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-247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31.03.2023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31.03.2023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31.03.2023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70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31.03.2023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-217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31.03.2023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-30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31.03.2023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-19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31.03.2023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31.03.2023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31.03.2023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-196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31.03.2023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841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31.03.2023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4085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31.03.2023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4926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31.03.2023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31.03.2023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31.03.2023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31.03.2023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31.03.2023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31.03.2023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31.03.2023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31.03.2023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31.03.2023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31.03.2023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31.03.2023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31.03.2023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31.03.2023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31.03.2023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31.03.2023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31.03.2023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31.03.2023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31.03.2023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31.03.2023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31.03.2023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31.03.2023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31.03.2023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31.03.2023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31.03.2023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31.03.2023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31.03.2023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31.03.2023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31.03.2023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31.03.2023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31.03.2023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31.03.2023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31.03.2023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31.03.2023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31.03.2023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31.03.2023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31.03.2023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31.03.2023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31.03.2023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31.03.2023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31.03.2023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31.03.2023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31.03.2023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31.03.2023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31.03.2023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31.03.2023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31.03.2023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31.03.2023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31.03.2023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31.03.2023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31.03.2023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31.03.2023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31.03.2023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31.03.2023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31.03.2023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31.03.2023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31.03.2023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31.03.2023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31.03.2023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31.03.2023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31.03.2023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31.03.2023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31.03.2023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31.03.2023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31.03.2023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31.03.2023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31.03.2023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31.03.2023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31.03.2023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31.03.2023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13785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31.03.2023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31.03.2023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31.03.2023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31.03.2023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13785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31.03.2023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31.03.2023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31.03.2023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31.03.2023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31.03.2023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31.03.2023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31.03.2023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31.03.2023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31.03.2023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31.03.2023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31.03.2023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31.03.2023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31.03.2023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31.03.2023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13785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31.03.2023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31.03.2023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31.03.2023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13785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31.03.2023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31.03.2023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31.03.2023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31.03.2023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31.03.2023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31.03.2023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31.03.2023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31.03.2023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31.03.2023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31.03.2023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31.03.2023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31.03.2023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31.03.2023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31.03.2023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31.03.2023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31.03.2023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31.03.2023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31.03.2023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31.03.2023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31.03.2023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31.03.2023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31.03.2023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31.03.2023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31.03.2023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31.03.2023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31.03.2023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31.03.2023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31.03.2023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31.03.2023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31.03.2023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31.03.2023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31.03.2023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31.03.2023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31.03.2023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31.03.2023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31.03.2023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31.03.2023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31.03.2023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31.03.2023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31.03.2023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31.03.2023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31.03.2023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31.03.2023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31.03.2023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31.03.2023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3413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31.03.2023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31.03.2023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31.03.2023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31.03.2023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3413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31.03.2023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598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31.03.2023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31.03.2023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31.03.2023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31.03.2023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31.03.2023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31.03.2023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31.03.2023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31.03.2023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31.03.2023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31.03.2023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31.03.2023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31.03.2023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31.03.2023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4011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31.03.2023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31.03.2023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31.03.2023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4011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31.03.2023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31.03.2023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31.03.2023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31.03.2023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31.03.2023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31.03.2023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31.03.2023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31.03.2023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31.03.2023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31.03.2023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31.03.2023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31.03.2023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31.03.2023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31.03.2023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31.03.2023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31.03.2023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31.03.2023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31.03.2023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31.03.2023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31.03.2023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31.03.2023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31.03.2023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31.03.2023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31.03.2023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31.03.2023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31.03.2023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31.03.2023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31.03.2023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31.03.2023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31.03.2023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31.03.2023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31.03.2023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31.03.2023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31.03.2023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31.03.2023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31.03.2023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31.03.2023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31.03.2023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31.03.2023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31.03.2023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31.03.2023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31.03.2023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31.03.2023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31.03.2023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31.03.2023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32657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31.03.2023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31.03.2023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31.03.2023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31.03.2023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32657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31.03.2023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598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31.03.2023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31.03.2023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31.03.2023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31.03.2023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31.03.2023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31.03.2023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31.03.2023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31.03.2023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31.03.2023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31.03.2023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31.03.2023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31.03.2023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31.03.2023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33255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31.03.2023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31.03.2023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31.03.2023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33255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31.03.2023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31.03.2023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31.03.2023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31.03.2023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31.03.2023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31.03.2023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31.03.2023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31.03.2023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31.03.2023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31.03.2023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31.03.2023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31.03.2023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31.03.2023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31.03.2023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31.03.2023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31.03.2023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31.03.2023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31.03.2023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31.03.2023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31.03.2023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31.03.2023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31.03.2023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31.03.2023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31.03.2023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31.03.2023</v>
      </c>
      <c r="D463" s="105" t="s">
        <v>529</v>
      </c>
      <c r="E463" s="496">
        <v>1</v>
      </c>
      <c r="F463" s="105" t="s">
        <v>528</v>
      </c>
      <c r="H463" s="105">
        <f>'Справка 6'!D13</f>
        <v>35938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31.03.2023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31.03.2023</v>
      </c>
      <c r="D465" s="105" t="s">
        <v>535</v>
      </c>
      <c r="E465" s="496">
        <v>1</v>
      </c>
      <c r="F465" s="105" t="s">
        <v>534</v>
      </c>
      <c r="H465" s="105">
        <f>'Справка 6'!D15</f>
        <v>1012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31.03.2023</v>
      </c>
      <c r="D466" s="105" t="s">
        <v>537</v>
      </c>
      <c r="E466" s="496">
        <v>1</v>
      </c>
      <c r="F466" s="105" t="s">
        <v>536</v>
      </c>
      <c r="H466" s="105">
        <f>'Справка 6'!D16</f>
        <v>854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31.03.2023</v>
      </c>
      <c r="D467" s="105" t="s">
        <v>540</v>
      </c>
      <c r="E467" s="496">
        <v>1</v>
      </c>
      <c r="F467" s="105" t="s">
        <v>539</v>
      </c>
      <c r="H467" s="105">
        <f>'Справка 6'!D17</f>
        <v>4574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31.03.2023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31.03.2023</v>
      </c>
      <c r="D469" s="105" t="s">
        <v>545</v>
      </c>
      <c r="E469" s="496">
        <v>1</v>
      </c>
      <c r="F469" s="105" t="s">
        <v>828</v>
      </c>
      <c r="H469" s="105">
        <f>'Справка 6'!D19</f>
        <v>58145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31.03.2023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31.03.2023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31.03.2023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31.03.2023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31.03.2023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31.03.2023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31.03.2023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31.03.2023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31.03.2023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31.03.2023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31.03.2023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31.03.2023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31.03.2023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31.03.2023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31.03.2023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31.03.2023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31.03.2023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31.03.2023</v>
      </c>
      <c r="D487" s="105" t="s">
        <v>576</v>
      </c>
      <c r="E487" s="496">
        <v>1</v>
      </c>
      <c r="F487" s="105" t="s">
        <v>542</v>
      </c>
      <c r="H487" s="105">
        <f>'Справка 6'!D40</f>
        <v>1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31.03.2023</v>
      </c>
      <c r="D488" s="105" t="s">
        <v>578</v>
      </c>
      <c r="E488" s="496">
        <v>1</v>
      </c>
      <c r="F488" s="105" t="s">
        <v>827</v>
      </c>
      <c r="H488" s="105">
        <f>'Справка 6'!D41</f>
        <v>1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31.03.2023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31.03.2023</v>
      </c>
      <c r="D490" s="105" t="s">
        <v>583</v>
      </c>
      <c r="E490" s="496">
        <v>1</v>
      </c>
      <c r="F490" s="105" t="s">
        <v>582</v>
      </c>
      <c r="H490" s="105">
        <f>'Справка 6'!D43</f>
        <v>59346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31.03.2023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31.03.2023</v>
      </c>
      <c r="D492" s="105" t="s">
        <v>526</v>
      </c>
      <c r="E492" s="496">
        <v>2</v>
      </c>
      <c r="F492" s="105" t="s">
        <v>525</v>
      </c>
      <c r="H492" s="105">
        <f>'Справка 6'!E12</f>
        <v>1727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31.03.2023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31.03.2023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31.03.2023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31.03.2023</v>
      </c>
      <c r="D496" s="105" t="s">
        <v>537</v>
      </c>
      <c r="E496" s="496">
        <v>2</v>
      </c>
      <c r="F496" s="105" t="s">
        <v>536</v>
      </c>
      <c r="H496" s="105">
        <f>'Справка 6'!E16</f>
        <v>2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31.03.2023</v>
      </c>
      <c r="D497" s="105" t="s">
        <v>540</v>
      </c>
      <c r="E497" s="496">
        <v>2</v>
      </c>
      <c r="F497" s="105" t="s">
        <v>539</v>
      </c>
      <c r="H497" s="105">
        <f>'Справка 6'!E17</f>
        <v>199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31.03.2023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31.03.2023</v>
      </c>
      <c r="D499" s="105" t="s">
        <v>545</v>
      </c>
      <c r="E499" s="496">
        <v>2</v>
      </c>
      <c r="F499" s="105" t="s">
        <v>828</v>
      </c>
      <c r="H499" s="105">
        <f>'Справка 6'!E19</f>
        <v>1928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31.03.2023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31.03.2023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31.03.2023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31.03.2023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31.03.2023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31.03.2023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31.03.2023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31.03.2023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31.03.2023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31.03.2023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31.03.2023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31.03.2023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31.03.2023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31.03.2023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31.03.2023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31.03.2023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31.03.2023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31.03.2023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31.03.2023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31.03.2023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31.03.2023</v>
      </c>
      <c r="D520" s="105" t="s">
        <v>583</v>
      </c>
      <c r="E520" s="496">
        <v>2</v>
      </c>
      <c r="F520" s="105" t="s">
        <v>582</v>
      </c>
      <c r="H520" s="105">
        <f>'Справка 6'!E43</f>
        <v>1928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31.03.2023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31.03.2023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31.03.2023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31.03.2023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31.03.2023</v>
      </c>
      <c r="D525" s="105" t="s">
        <v>535</v>
      </c>
      <c r="E525" s="496">
        <v>3</v>
      </c>
      <c r="F525" s="105" t="s">
        <v>534</v>
      </c>
      <c r="H525" s="105">
        <f>'Справка 6'!F15</f>
        <v>32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31.03.2023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31.03.2023</v>
      </c>
      <c r="D527" s="105" t="s">
        <v>540</v>
      </c>
      <c r="E527" s="496">
        <v>3</v>
      </c>
      <c r="F527" s="105" t="s">
        <v>539</v>
      </c>
      <c r="H527" s="105">
        <f>'Справка 6'!F17</f>
        <v>1729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31.03.2023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31.03.2023</v>
      </c>
      <c r="D529" s="105" t="s">
        <v>545</v>
      </c>
      <c r="E529" s="496">
        <v>3</v>
      </c>
      <c r="F529" s="105" t="s">
        <v>828</v>
      </c>
      <c r="H529" s="105">
        <f>'Справка 6'!F19</f>
        <v>1761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31.03.2023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31.03.2023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31.03.2023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31.03.2023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31.03.2023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31.03.2023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31.03.2023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31.03.2023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31.03.2023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31.03.2023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31.03.2023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31.03.2023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31.03.2023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31.03.2023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31.03.2023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31.03.2023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31.03.2023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31.03.2023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31.03.2023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31.03.2023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31.03.2023</v>
      </c>
      <c r="D550" s="105" t="s">
        <v>583</v>
      </c>
      <c r="E550" s="496">
        <v>3</v>
      </c>
      <c r="F550" s="105" t="s">
        <v>582</v>
      </c>
      <c r="H550" s="105">
        <f>'Справка 6'!F43</f>
        <v>1761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31.03.2023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31.03.2023</v>
      </c>
      <c r="D552" s="105" t="s">
        <v>526</v>
      </c>
      <c r="E552" s="496">
        <v>4</v>
      </c>
      <c r="F552" s="105" t="s">
        <v>525</v>
      </c>
      <c r="H552" s="105">
        <f>'Справка 6'!G12</f>
        <v>14496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31.03.2023</v>
      </c>
      <c r="D553" s="105" t="s">
        <v>529</v>
      </c>
      <c r="E553" s="496">
        <v>4</v>
      </c>
      <c r="F553" s="105" t="s">
        <v>528</v>
      </c>
      <c r="H553" s="105">
        <f>'Справка 6'!G13</f>
        <v>35938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31.03.2023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31.03.2023</v>
      </c>
      <c r="D555" s="105" t="s">
        <v>535</v>
      </c>
      <c r="E555" s="496">
        <v>4</v>
      </c>
      <c r="F555" s="105" t="s">
        <v>534</v>
      </c>
      <c r="H555" s="105">
        <f>'Справка 6'!G15</f>
        <v>980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31.03.2023</v>
      </c>
      <c r="D556" s="105" t="s">
        <v>537</v>
      </c>
      <c r="E556" s="496">
        <v>4</v>
      </c>
      <c r="F556" s="105" t="s">
        <v>536</v>
      </c>
      <c r="H556" s="105">
        <f>'Справка 6'!G16</f>
        <v>856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31.03.2023</v>
      </c>
      <c r="D557" s="105" t="s">
        <v>540</v>
      </c>
      <c r="E557" s="496">
        <v>4</v>
      </c>
      <c r="F557" s="105" t="s">
        <v>539</v>
      </c>
      <c r="H557" s="105">
        <f>'Справка 6'!G17</f>
        <v>3044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31.03.2023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31.03.2023</v>
      </c>
      <c r="D559" s="105" t="s">
        <v>545</v>
      </c>
      <c r="E559" s="496">
        <v>4</v>
      </c>
      <c r="F559" s="105" t="s">
        <v>828</v>
      </c>
      <c r="H559" s="105">
        <f>'Справка 6'!G19</f>
        <v>58312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31.03.2023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31.03.2023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31.03.2023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31.03.2023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31.03.2023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31.03.2023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31.03.2023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31.03.2023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31.03.2023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31.03.2023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31.03.2023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31.03.2023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31.03.2023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31.03.2023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31.03.2023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31.03.2023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31.03.2023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31.03.2023</v>
      </c>
      <c r="D577" s="105" t="s">
        <v>576</v>
      </c>
      <c r="E577" s="496">
        <v>4</v>
      </c>
      <c r="F577" s="105" t="s">
        <v>542</v>
      </c>
      <c r="H577" s="105">
        <f>'Справка 6'!G40</f>
        <v>1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31.03.2023</v>
      </c>
      <c r="D578" s="105" t="s">
        <v>578</v>
      </c>
      <c r="E578" s="496">
        <v>4</v>
      </c>
      <c r="F578" s="105" t="s">
        <v>827</v>
      </c>
      <c r="H578" s="105">
        <f>'Справка 6'!G41</f>
        <v>1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31.03.2023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31.03.2023</v>
      </c>
      <c r="D580" s="105" t="s">
        <v>583</v>
      </c>
      <c r="E580" s="496">
        <v>4</v>
      </c>
      <c r="F580" s="105" t="s">
        <v>582</v>
      </c>
      <c r="H580" s="105">
        <f>'Справка 6'!G43</f>
        <v>59513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31.03.2023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31.03.2023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31.03.2023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31.03.2023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31.03.2023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31.03.2023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31.03.2023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31.03.2023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31.03.2023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31.03.2023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31.03.2023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31.03.2023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31.03.2023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31.03.2023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31.03.2023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31.03.2023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31.03.2023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31.03.2023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31.03.2023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31.03.2023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31.03.2023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31.03.2023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31.03.2023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31.03.2023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31.03.2023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31.03.2023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31.03.2023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31.03.2023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31.03.2023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31.03.2023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31.03.2023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31.03.2023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31.03.2023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31.03.2023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31.03.2023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31.03.2023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31.03.2023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31.03.2023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31.03.2023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31.03.2023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31.03.2023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31.03.2023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31.03.2023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31.03.2023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31.03.2023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31.03.2023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31.03.2023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31.03.2023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31.03.2023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31.03.2023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31.03.2023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31.03.2023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31.03.2023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31.03.2023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31.03.2023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31.03.2023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31.03.2023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31.03.2023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31.03.2023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31.03.2023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31.03.2023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31.03.2023</v>
      </c>
      <c r="D642" s="105" t="s">
        <v>526</v>
      </c>
      <c r="E642" s="496">
        <v>7</v>
      </c>
      <c r="F642" s="105" t="s">
        <v>525</v>
      </c>
      <c r="H642" s="105">
        <f>'Справка 6'!J12</f>
        <v>14496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31.03.2023</v>
      </c>
      <c r="D643" s="105" t="s">
        <v>529</v>
      </c>
      <c r="E643" s="496">
        <v>7</v>
      </c>
      <c r="F643" s="105" t="s">
        <v>528</v>
      </c>
      <c r="H643" s="105">
        <f>'Справка 6'!J13</f>
        <v>35938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31.03.2023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31.03.2023</v>
      </c>
      <c r="D645" s="105" t="s">
        <v>535</v>
      </c>
      <c r="E645" s="496">
        <v>7</v>
      </c>
      <c r="F645" s="105" t="s">
        <v>534</v>
      </c>
      <c r="H645" s="105">
        <f>'Справка 6'!J15</f>
        <v>980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31.03.2023</v>
      </c>
      <c r="D646" s="105" t="s">
        <v>537</v>
      </c>
      <c r="E646" s="496">
        <v>7</v>
      </c>
      <c r="F646" s="105" t="s">
        <v>536</v>
      </c>
      <c r="H646" s="105">
        <f>'Справка 6'!J16</f>
        <v>856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31.03.2023</v>
      </c>
      <c r="D647" s="105" t="s">
        <v>540</v>
      </c>
      <c r="E647" s="496">
        <v>7</v>
      </c>
      <c r="F647" s="105" t="s">
        <v>539</v>
      </c>
      <c r="H647" s="105">
        <f>'Справка 6'!J17</f>
        <v>3044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31.03.2023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31.03.2023</v>
      </c>
      <c r="D649" s="105" t="s">
        <v>545</v>
      </c>
      <c r="E649" s="496">
        <v>7</v>
      </c>
      <c r="F649" s="105" t="s">
        <v>828</v>
      </c>
      <c r="H649" s="105">
        <f>'Справка 6'!J19</f>
        <v>58312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31.03.2023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31.03.2023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31.03.2023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31.03.2023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31.03.2023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31.03.2023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31.03.2023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31.03.2023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31.03.2023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31.03.2023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31.03.2023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31.03.2023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31.03.2023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31.03.2023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31.03.2023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31.03.2023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31.03.2023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31.03.2023</v>
      </c>
      <c r="D667" s="105" t="s">
        <v>576</v>
      </c>
      <c r="E667" s="496">
        <v>7</v>
      </c>
      <c r="F667" s="105" t="s">
        <v>542</v>
      </c>
      <c r="H667" s="105">
        <f>'Справка 6'!J40</f>
        <v>1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31.03.2023</v>
      </c>
      <c r="D668" s="105" t="s">
        <v>578</v>
      </c>
      <c r="E668" s="496">
        <v>7</v>
      </c>
      <c r="F668" s="105" t="s">
        <v>827</v>
      </c>
      <c r="H668" s="105">
        <f>'Справка 6'!J41</f>
        <v>1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31.03.2023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31.03.2023</v>
      </c>
      <c r="D670" s="105" t="s">
        <v>583</v>
      </c>
      <c r="E670" s="496">
        <v>7</v>
      </c>
      <c r="F670" s="105" t="s">
        <v>582</v>
      </c>
      <c r="H670" s="105">
        <f>'Справка 6'!J43</f>
        <v>59513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31.03.2023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31.03.2023</v>
      </c>
      <c r="D672" s="105" t="s">
        <v>526</v>
      </c>
      <c r="E672" s="496">
        <v>8</v>
      </c>
      <c r="F672" s="105" t="s">
        <v>525</v>
      </c>
      <c r="H672" s="105">
        <f>'Справка 6'!K12</f>
        <v>5118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31.03.2023</v>
      </c>
      <c r="D673" s="105" t="s">
        <v>529</v>
      </c>
      <c r="E673" s="496">
        <v>8</v>
      </c>
      <c r="F673" s="105" t="s">
        <v>528</v>
      </c>
      <c r="H673" s="105">
        <f>'Справка 6'!K13</f>
        <v>28437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31.03.2023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31.03.2023</v>
      </c>
      <c r="D675" s="105" t="s">
        <v>535</v>
      </c>
      <c r="E675" s="496">
        <v>8</v>
      </c>
      <c r="F675" s="105" t="s">
        <v>534</v>
      </c>
      <c r="H675" s="105">
        <f>'Справка 6'!K15</f>
        <v>629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31.03.2023</v>
      </c>
      <c r="D676" s="105" t="s">
        <v>537</v>
      </c>
      <c r="E676" s="496">
        <v>8</v>
      </c>
      <c r="F676" s="105" t="s">
        <v>536</v>
      </c>
      <c r="H676" s="105">
        <f>'Справка 6'!K16</f>
        <v>666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31.03.2023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31.03.2023</v>
      </c>
      <c r="D678" s="105" t="s">
        <v>543</v>
      </c>
      <c r="E678" s="496">
        <v>8</v>
      </c>
      <c r="F678" s="105" t="s">
        <v>542</v>
      </c>
      <c r="H678" s="105">
        <f>'Справка 6'!K18</f>
        <v>1009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31.03.2023</v>
      </c>
      <c r="D679" s="105" t="s">
        <v>545</v>
      </c>
      <c r="E679" s="496">
        <v>8</v>
      </c>
      <c r="F679" s="105" t="s">
        <v>828</v>
      </c>
      <c r="H679" s="105">
        <f>'Справка 6'!K19</f>
        <v>35859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31.03.2023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31.03.2023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31.03.2023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31.03.2023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31.03.2023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31.03.2023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31.03.2023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31.03.2023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31.03.2023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31.03.2023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31.03.2023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31.03.2023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31.03.2023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31.03.2023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31.03.2023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31.03.2023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31.03.2023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31.03.2023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31.03.2023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31.03.2023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31.03.2023</v>
      </c>
      <c r="D700" s="105" t="s">
        <v>583</v>
      </c>
      <c r="E700" s="496">
        <v>8</v>
      </c>
      <c r="F700" s="105" t="s">
        <v>582</v>
      </c>
      <c r="H700" s="105">
        <f>'Справка 6'!K43</f>
        <v>37059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31.03.2023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31.03.2023</v>
      </c>
      <c r="D702" s="105" t="s">
        <v>526</v>
      </c>
      <c r="E702" s="496">
        <v>9</v>
      </c>
      <c r="F702" s="105" t="s">
        <v>525</v>
      </c>
      <c r="H702" s="105">
        <f>'Справка 6'!L12</f>
        <v>172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31.03.2023</v>
      </c>
      <c r="D703" s="105" t="s">
        <v>529</v>
      </c>
      <c r="E703" s="496">
        <v>9</v>
      </c>
      <c r="F703" s="105" t="s">
        <v>528</v>
      </c>
      <c r="H703" s="105">
        <f>'Справка 6'!L13</f>
        <v>421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31.03.2023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31.03.2023</v>
      </c>
      <c r="D705" s="105" t="s">
        <v>535</v>
      </c>
      <c r="E705" s="496">
        <v>9</v>
      </c>
      <c r="F705" s="105" t="s">
        <v>534</v>
      </c>
      <c r="H705" s="105">
        <f>'Справка 6'!L15</f>
        <v>40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31.03.2023</v>
      </c>
      <c r="D706" s="105" t="s">
        <v>537</v>
      </c>
      <c r="E706" s="496">
        <v>9</v>
      </c>
      <c r="F706" s="105" t="s">
        <v>536</v>
      </c>
      <c r="H706" s="105">
        <f>'Справка 6'!L16</f>
        <v>12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31.03.2023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31.03.2023</v>
      </c>
      <c r="D708" s="105" t="s">
        <v>543</v>
      </c>
      <c r="E708" s="496">
        <v>9</v>
      </c>
      <c r="F708" s="105" t="s">
        <v>542</v>
      </c>
      <c r="H708" s="105">
        <f>'Справка 6'!L18</f>
        <v>79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31.03.2023</v>
      </c>
      <c r="D709" s="105" t="s">
        <v>545</v>
      </c>
      <c r="E709" s="496">
        <v>9</v>
      </c>
      <c r="F709" s="105" t="s">
        <v>828</v>
      </c>
      <c r="H709" s="105">
        <f>'Справка 6'!L19</f>
        <v>724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31.03.2023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31.03.2023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31.03.2023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31.03.2023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31.03.2023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31.03.2023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31.03.2023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31.03.2023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31.03.2023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31.03.2023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31.03.2023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31.03.2023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31.03.2023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31.03.2023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31.03.2023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31.03.2023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31.03.2023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31.03.2023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31.03.2023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31.03.2023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31.03.2023</v>
      </c>
      <c r="D730" s="105" t="s">
        <v>583</v>
      </c>
      <c r="E730" s="496">
        <v>9</v>
      </c>
      <c r="F730" s="105" t="s">
        <v>582</v>
      </c>
      <c r="H730" s="105">
        <f>'Справка 6'!L43</f>
        <v>724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31.03.2023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31.03.2023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31.03.2023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31.03.2023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31.03.2023</v>
      </c>
      <c r="D735" s="105" t="s">
        <v>535</v>
      </c>
      <c r="E735" s="496">
        <v>10</v>
      </c>
      <c r="F735" s="105" t="s">
        <v>534</v>
      </c>
      <c r="H735" s="105">
        <f>'Справка 6'!M15</f>
        <v>32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31.03.2023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31.03.2023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31.03.2023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31.03.2023</v>
      </c>
      <c r="D739" s="105" t="s">
        <v>545</v>
      </c>
      <c r="E739" s="496">
        <v>10</v>
      </c>
      <c r="F739" s="105" t="s">
        <v>828</v>
      </c>
      <c r="H739" s="105">
        <f>'Справка 6'!M19</f>
        <v>32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31.03.2023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31.03.2023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31.03.2023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31.03.2023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31.03.2023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31.03.2023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31.03.2023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31.03.2023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31.03.2023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31.03.2023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31.03.2023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31.03.2023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31.03.2023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31.03.2023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31.03.2023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31.03.2023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31.03.2023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31.03.2023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31.03.2023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31.03.2023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31.03.2023</v>
      </c>
      <c r="D760" s="105" t="s">
        <v>583</v>
      </c>
      <c r="E760" s="496">
        <v>10</v>
      </c>
      <c r="F760" s="105" t="s">
        <v>582</v>
      </c>
      <c r="H760" s="105">
        <f>'Справка 6'!M43</f>
        <v>32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31.03.2023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31.03.2023</v>
      </c>
      <c r="D762" s="105" t="s">
        <v>526</v>
      </c>
      <c r="E762" s="496">
        <v>11</v>
      </c>
      <c r="F762" s="105" t="s">
        <v>525</v>
      </c>
      <c r="H762" s="105">
        <f>'Справка 6'!N12</f>
        <v>5290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31.03.2023</v>
      </c>
      <c r="D763" s="105" t="s">
        <v>529</v>
      </c>
      <c r="E763" s="496">
        <v>11</v>
      </c>
      <c r="F763" s="105" t="s">
        <v>528</v>
      </c>
      <c r="H763" s="105">
        <f>'Справка 6'!N13</f>
        <v>28858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31.03.2023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31.03.2023</v>
      </c>
      <c r="D765" s="105" t="s">
        <v>535</v>
      </c>
      <c r="E765" s="496">
        <v>11</v>
      </c>
      <c r="F765" s="105" t="s">
        <v>534</v>
      </c>
      <c r="H765" s="105">
        <f>'Справка 6'!N15</f>
        <v>637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31.03.2023</v>
      </c>
      <c r="D766" s="105" t="s">
        <v>537</v>
      </c>
      <c r="E766" s="496">
        <v>11</v>
      </c>
      <c r="F766" s="105" t="s">
        <v>536</v>
      </c>
      <c r="H766" s="105">
        <f>'Справка 6'!N16</f>
        <v>678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31.03.2023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31.03.2023</v>
      </c>
      <c r="D768" s="105" t="s">
        <v>543</v>
      </c>
      <c r="E768" s="496">
        <v>11</v>
      </c>
      <c r="F768" s="105" t="s">
        <v>542</v>
      </c>
      <c r="H768" s="105">
        <f>'Справка 6'!N18</f>
        <v>1088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31.03.2023</v>
      </c>
      <c r="D769" s="105" t="s">
        <v>545</v>
      </c>
      <c r="E769" s="496">
        <v>11</v>
      </c>
      <c r="F769" s="105" t="s">
        <v>828</v>
      </c>
      <c r="H769" s="105">
        <f>'Справка 6'!N19</f>
        <v>36551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31.03.2023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31.03.2023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31.03.2023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31.03.2023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31.03.2023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31.03.2023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31.03.2023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31.03.2023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31.03.2023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31.03.2023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31.03.2023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31.03.2023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31.03.2023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31.03.2023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31.03.2023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31.03.2023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31.03.2023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31.03.2023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31.03.2023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31.03.2023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31.03.2023</v>
      </c>
      <c r="D790" s="105" t="s">
        <v>583</v>
      </c>
      <c r="E790" s="496">
        <v>11</v>
      </c>
      <c r="F790" s="105" t="s">
        <v>582</v>
      </c>
      <c r="H790" s="105">
        <f>'Справка 6'!N43</f>
        <v>37751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31.03.2023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31.03.2023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31.03.2023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31.03.2023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31.03.2023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31.03.2023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31.03.2023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31.03.2023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31.03.2023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31.03.2023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31.03.2023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31.03.2023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31.03.2023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31.03.2023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31.03.2023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31.03.2023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31.03.2023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31.03.2023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31.03.2023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31.03.2023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31.03.2023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31.03.2023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31.03.2023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31.03.2023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31.03.2023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31.03.2023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31.03.2023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31.03.2023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31.03.2023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31.03.2023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31.03.2023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31.03.2023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31.03.2023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31.03.2023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31.03.2023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31.03.2023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31.03.2023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31.03.2023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31.03.2023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31.03.2023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31.03.2023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31.03.2023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31.03.2023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31.03.2023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31.03.2023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31.03.2023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31.03.2023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31.03.2023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31.03.2023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31.03.2023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31.03.2023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31.03.2023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31.03.2023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31.03.2023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31.03.2023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31.03.2023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31.03.2023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31.03.2023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31.03.2023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31.03.2023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31.03.2023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31.03.2023</v>
      </c>
      <c r="D852" s="105" t="s">
        <v>526</v>
      </c>
      <c r="E852" s="496">
        <v>14</v>
      </c>
      <c r="F852" s="105" t="s">
        <v>525</v>
      </c>
      <c r="H852" s="105">
        <f>'Справка 6'!Q12</f>
        <v>5290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31.03.2023</v>
      </c>
      <c r="D853" s="105" t="s">
        <v>529</v>
      </c>
      <c r="E853" s="496">
        <v>14</v>
      </c>
      <c r="F853" s="105" t="s">
        <v>528</v>
      </c>
      <c r="H853" s="105">
        <f>'Справка 6'!Q13</f>
        <v>28858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31.03.2023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31.03.2023</v>
      </c>
      <c r="D855" s="105" t="s">
        <v>535</v>
      </c>
      <c r="E855" s="496">
        <v>14</v>
      </c>
      <c r="F855" s="105" t="s">
        <v>534</v>
      </c>
      <c r="H855" s="105">
        <f>'Справка 6'!Q15</f>
        <v>637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31.03.2023</v>
      </c>
      <c r="D856" s="105" t="s">
        <v>537</v>
      </c>
      <c r="E856" s="496">
        <v>14</v>
      </c>
      <c r="F856" s="105" t="s">
        <v>536</v>
      </c>
      <c r="H856" s="105">
        <f>'Справка 6'!Q16</f>
        <v>678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31.03.2023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31.03.2023</v>
      </c>
      <c r="D858" s="105" t="s">
        <v>543</v>
      </c>
      <c r="E858" s="496">
        <v>14</v>
      </c>
      <c r="F858" s="105" t="s">
        <v>542</v>
      </c>
      <c r="H858" s="105">
        <f>'Справка 6'!Q18</f>
        <v>1088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31.03.2023</v>
      </c>
      <c r="D859" s="105" t="s">
        <v>545</v>
      </c>
      <c r="E859" s="496">
        <v>14</v>
      </c>
      <c r="F859" s="105" t="s">
        <v>828</v>
      </c>
      <c r="H859" s="105">
        <f>'Справка 6'!Q19</f>
        <v>36551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31.03.2023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31.03.2023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31.03.2023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31.03.2023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31.03.2023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31.03.2023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31.03.2023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31.03.2023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31.03.2023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31.03.2023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31.03.2023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31.03.2023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31.03.2023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31.03.2023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31.03.2023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31.03.2023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31.03.2023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31.03.2023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31.03.2023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31.03.2023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31.03.2023</v>
      </c>
      <c r="D880" s="105" t="s">
        <v>583</v>
      </c>
      <c r="E880" s="496">
        <v>14</v>
      </c>
      <c r="F880" s="105" t="s">
        <v>582</v>
      </c>
      <c r="H880" s="105">
        <f>'Справка 6'!Q43</f>
        <v>37751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31.03.2023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31.03.2023</v>
      </c>
      <c r="D882" s="105" t="s">
        <v>526</v>
      </c>
      <c r="E882" s="496">
        <v>15</v>
      </c>
      <c r="F882" s="105" t="s">
        <v>525</v>
      </c>
      <c r="H882" s="105">
        <f>'Справка 6'!R12</f>
        <v>9206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31.03.2023</v>
      </c>
      <c r="D883" s="105" t="s">
        <v>529</v>
      </c>
      <c r="E883" s="496">
        <v>15</v>
      </c>
      <c r="F883" s="105" t="s">
        <v>528</v>
      </c>
      <c r="H883" s="105">
        <f>'Справка 6'!R13</f>
        <v>7080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31.03.2023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31.03.2023</v>
      </c>
      <c r="D885" s="105" t="s">
        <v>535</v>
      </c>
      <c r="E885" s="496">
        <v>15</v>
      </c>
      <c r="F885" s="105" t="s">
        <v>534</v>
      </c>
      <c r="H885" s="105">
        <f>'Справка 6'!R15</f>
        <v>343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31.03.2023</v>
      </c>
      <c r="D886" s="105" t="s">
        <v>537</v>
      </c>
      <c r="E886" s="496">
        <v>15</v>
      </c>
      <c r="F886" s="105" t="s">
        <v>536</v>
      </c>
      <c r="H886" s="105">
        <f>'Справка 6'!R16</f>
        <v>178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31.03.2023</v>
      </c>
      <c r="D887" s="105" t="s">
        <v>540</v>
      </c>
      <c r="E887" s="496">
        <v>15</v>
      </c>
      <c r="F887" s="105" t="s">
        <v>539</v>
      </c>
      <c r="H887" s="105">
        <f>'Справка 6'!R17</f>
        <v>3044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31.03.2023</v>
      </c>
      <c r="D888" s="105" t="s">
        <v>543</v>
      </c>
      <c r="E888" s="496">
        <v>15</v>
      </c>
      <c r="F888" s="105" t="s">
        <v>542</v>
      </c>
      <c r="H888" s="105">
        <f>'Справка 6'!R18</f>
        <v>1412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31.03.2023</v>
      </c>
      <c r="D889" s="105" t="s">
        <v>545</v>
      </c>
      <c r="E889" s="496">
        <v>15</v>
      </c>
      <c r="F889" s="105" t="s">
        <v>828</v>
      </c>
      <c r="H889" s="105">
        <f>'Справка 6'!R19</f>
        <v>21761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31.03.2023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31.03.2023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31.03.2023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31.03.2023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31.03.2023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31.03.2023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31.03.2023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31.03.2023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31.03.2023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31.03.2023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31.03.2023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31.03.2023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31.03.2023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31.03.2023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31.03.2023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31.03.2023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31.03.2023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31.03.2023</v>
      </c>
      <c r="D907" s="105" t="s">
        <v>576</v>
      </c>
      <c r="E907" s="496">
        <v>15</v>
      </c>
      <c r="F907" s="105" t="s">
        <v>542</v>
      </c>
      <c r="H907" s="105">
        <f>'Справка 6'!R40</f>
        <v>1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31.03.2023</v>
      </c>
      <c r="D908" s="105" t="s">
        <v>578</v>
      </c>
      <c r="E908" s="496">
        <v>15</v>
      </c>
      <c r="F908" s="105" t="s">
        <v>827</v>
      </c>
      <c r="H908" s="105">
        <f>'Справка 6'!R41</f>
        <v>1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31.03.2023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31.03.2023</v>
      </c>
      <c r="D910" s="105" t="s">
        <v>583</v>
      </c>
      <c r="E910" s="496">
        <v>15</v>
      </c>
      <c r="F910" s="105" t="s">
        <v>582</v>
      </c>
      <c r="H910" s="105">
        <f>'Справка 6'!R43</f>
        <v>21762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31.03.2023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31.03.2023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31.03.2023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31.03.2023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31.03.2023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31.03.2023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31.03.2023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31.03.2023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31.03.2023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31.03.2023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31.03.2023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31.03.2023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4134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31.03.2023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31.03.2023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4134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31.03.2023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31.03.2023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4158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31.03.2023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318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31.03.2023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31.03.2023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31.03.2023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31.03.2023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107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31.03.2023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31.03.2023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103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31.03.2023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31.03.2023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4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31.03.2023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651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31.03.2023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31.03.2023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31.03.2023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31.03.2023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651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31.03.2023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9368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31.03.2023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9368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31.03.2023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31.03.2023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31.03.2023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31.03.2023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31.03.2023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31.03.2023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31.03.2023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31.03.2023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31.03.2023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31.03.2023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31.03.2023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31.03.2023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31.03.2023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31.03.2023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31.03.2023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31.03.2023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31.03.2023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31.03.2023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31.03.2023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31.03.2023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31.03.2023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31.03.2023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31.03.2023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31.03.2023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31.03.2023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31.03.2023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31.03.2023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31.03.2023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31.03.2023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31.03.2023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31.03.2023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31.03.2023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31.03.2023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31.03.2023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31.03.2023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31.03.2023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31.03.2023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31.03.2023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31.03.2023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31.03.2023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31.03.2023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31.03.2023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31.03.2023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31.03.2023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4134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31.03.2023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31.03.2023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4134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31.03.2023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31.03.2023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4158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31.03.2023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318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31.03.2023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31.03.2023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31.03.2023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31.03.2023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107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31.03.2023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31.03.2023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103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31.03.2023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31.03.2023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4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31.03.2023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651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31.03.2023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31.03.2023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31.03.2023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31.03.2023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651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31.03.2023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9368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31.03.2023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9368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31.03.2023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31.03.2023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31.03.2023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31.03.2023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31.03.2023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2933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31.03.2023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2933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31.03.2023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31.03.2023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31.03.2023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31.03.2023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31.03.2023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31.03.2023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31.03.2023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1277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31.03.2023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31.03.2023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4210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31.03.2023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198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31.03.2023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11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31.03.2023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11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31.03.2023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31.03.2023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31.03.2023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31.03.2023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31.03.2023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31.03.2023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31.03.2023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31.03.2023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693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31.03.2023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31.03.2023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31.03.2023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693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31.03.2023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31.03.2023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5387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31.03.2023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31.03.2023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4263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31.03.2023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170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31.03.2023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666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31.03.2023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115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31.03.2023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14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31.03.2023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31.03.2023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101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31.03.2023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173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31.03.2023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520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31.03.2023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6611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31.03.2023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11019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31.03.2023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31.03.2023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31.03.2023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31.03.2023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31.03.2023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31.03.2023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31.03.2023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31.03.2023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31.03.2023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31.03.2023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31.03.2023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31.03.2023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31.03.2023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31.03.2023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31.03.2023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31.03.2023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31.03.2023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31.03.2023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31.03.2023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31.03.2023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31.03.2023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31.03.2023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31.03.2023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31.03.2023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31.03.2023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31.03.2023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31.03.2023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31.03.2023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31.03.2023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31.03.2023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31.03.2023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31.03.2023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31.03.2023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31.03.2023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31.03.2023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31.03.2023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31.03.2023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31.03.2023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31.03.2023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31.03.2023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31.03.2023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31.03.2023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31.03.2023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31.03.2023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31.03.2023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31.03.2023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31.03.2023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31.03.2023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2933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31.03.2023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2933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31.03.2023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31.03.2023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31.03.2023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31.03.2023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31.03.2023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31.03.2023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31.03.2023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1277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31.03.2023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31.03.2023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4210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31.03.2023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198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31.03.2023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11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31.03.2023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11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31.03.2023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31.03.2023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31.03.2023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31.03.2023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31.03.2023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31.03.2023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31.03.2023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31.03.2023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693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31.03.2023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31.03.2023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31.03.2023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693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31.03.2023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31.03.2023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5387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31.03.2023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31.03.2023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4263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31.03.2023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170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31.03.2023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666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31.03.2023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115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31.03.2023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14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31.03.2023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31.03.2023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101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31.03.2023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173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31.03.2023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520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31.03.2023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6611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31.03.2023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11019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31.03.2023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31.03.2023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31.03.2023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31.03.2023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31.03.2023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31.03.2023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31.03.2023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31.03.2023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31.03.2023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31.03.2023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31.03.2023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31.03.2023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31.03.2023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31.03.2023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31.03.2023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31.03.2023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31.03.2023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31.03.2023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31.03.2023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31.03.2023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31.03.2023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31.03.2023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31.03.2023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31.03.2023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31.03.2023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31.03.2023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31.03.2023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31.03.2023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31.03.2023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31.03.2023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31.03.2023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31.03.2023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31.03.2023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31.03.2023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31.03.2023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31.03.2023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31.03.2023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31.03.2023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31.03.2023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31.03.2023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31.03.2023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31.03.2023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31.03.2023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31.03.2023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31.03.2023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31.03.2023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31.03.2023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31.03.2023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31.03.2023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31.03.2023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31.03.2023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31.03.2023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31.03.2023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31.03.2023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31.03.2023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31.03.2023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31.03.2023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31.03.2023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31.03.2023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31.03.2023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31.03.2023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31.03.2023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31.03.2023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31.03.2023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31.03.2023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31.03.2023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31.03.2023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31.03.2023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31.03.2023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31.03.2023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31.03.2023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31.03.2023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31.03.2023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31.03.2023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31.03.2023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31.03.2023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31.03.2023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31.03.2023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31.03.2023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31.03.2023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31.03.2023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31.03.2023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31.03.2023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31.03.2023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31.03.2023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31.03.2023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31.03.2023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31.03.2023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31.03.2023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31.03.2023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31.03.2023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31.03.2023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31.03.2023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31.03.2023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31.03.2023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31.03.2023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31.03.2023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31.03.2023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31.03.2023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31.03.2023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31.03.2023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31.03.2023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31.03.2023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31.03.2023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31.03.2023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31.03.2023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31.03.2023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31.03.2023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31.03.2023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31.03.2023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31.03.2023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31.03.2023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31.03.2023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31.03.2023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31.03.2023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31.03.2023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31.03.2023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31.03.2023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31.03.2023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31.03.2023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31.03.2023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31.03.2023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31.03.2023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31.03.2023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31.03.2023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31.03.2023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31.03.2023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31.03.2023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31.03.2023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31.03.2023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31.03.2023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31.03.2023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31.03.2023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31.03.2023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31.03.2023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31.03.2023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31.03.2023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31.03.2023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31.03.2023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31.03.2023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31.03.2023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31.03.2023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31.03.2023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31.03.2023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31.03.2023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31.03.2023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31.03.2023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31.03.2023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31.03.2023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31.03.2023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31.03.2023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31.03.2023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31.03.2023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31.03.2023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31.03.2023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31.03.2023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31.03.2023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31.03.2023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31.03.2023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31.03.2023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31.03.2023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31.03.2023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31.03.2023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31.03.2023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31.03.2023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31.03.2023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31.03.2023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31.03.2023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31.03.2023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31.03.2023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31.03.2023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31.03.2023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31.03.2023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31.03.2023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31.03.2023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31.03.2023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31.03.2023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31.03.2023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31.03.2023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31.03.2023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31.03.2023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31.03.2023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31.03.2023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31.03.2023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31.03.2023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31.03.2023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31.03.2023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31.03.2023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31.03.2023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31.03.2023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31.03.2023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31.03.2023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31.03.2023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31.03.2023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31.03.2023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31.03.2023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31.03.2023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Normal="85" zoomScaleSheetLayoutView="100" workbookViewId="0"/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9206</v>
      </c>
      <c r="D13" s="197">
        <v>7651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7080</v>
      </c>
      <c r="D14" s="197">
        <v>7501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>
        <v>0</v>
      </c>
      <c r="D15" s="197">
        <v>0</v>
      </c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343</v>
      </c>
      <c r="D16" s="197">
        <v>383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178</v>
      </c>
      <c r="D17" s="197">
        <v>188</v>
      </c>
      <c r="E17" s="200" t="s">
        <v>44</v>
      </c>
      <c r="F17" s="93" t="s">
        <v>45</v>
      </c>
      <c r="G17" s="197"/>
      <c r="H17" s="197"/>
    </row>
    <row r="18" spans="1:13" ht="31.5">
      <c r="A18" s="89" t="s">
        <v>845</v>
      </c>
      <c r="B18" s="91" t="s">
        <v>46</v>
      </c>
      <c r="C18" s="197">
        <v>3044</v>
      </c>
      <c r="D18" s="197">
        <v>4574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>
      <c r="A19" s="89" t="s">
        <v>49</v>
      </c>
      <c r="B19" s="91" t="s">
        <v>50</v>
      </c>
      <c r="C19" s="197">
        <v>1412</v>
      </c>
      <c r="D19" s="197">
        <v>1491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21761</v>
      </c>
      <c r="D20" s="598">
        <f>SUM(D12:D19)</f>
        <v>22286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13785</v>
      </c>
      <c r="H22" s="614">
        <f>SUM(H23:H25)</f>
        <v>13785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13785</v>
      </c>
      <c r="H23" s="197">
        <v>13785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13785</v>
      </c>
      <c r="H26" s="598">
        <f>H20+H21+H22</f>
        <v>13785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3413</v>
      </c>
      <c r="H28" s="596">
        <f>SUM(H29:H31)</f>
        <v>2829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f>2829+584</f>
        <v>3413</v>
      </c>
      <c r="H29" s="197">
        <v>2829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598</v>
      </c>
      <c r="H32" s="197">
        <v>584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4011</v>
      </c>
      <c r="H34" s="598">
        <f>H28+H32+H33</f>
        <v>3413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33255</v>
      </c>
      <c r="H37" s="600">
        <f>H26+H18+H34</f>
        <v>32657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2933</v>
      </c>
      <c r="H45" s="197">
        <v>2971</v>
      </c>
    </row>
    <row r="46" spans="1:13">
      <c r="A46" s="473" t="s">
        <v>137</v>
      </c>
      <c r="B46" s="96" t="s">
        <v>138</v>
      </c>
      <c r="C46" s="597">
        <f>C35+C40+C45</f>
        <v>1</v>
      </c>
      <c r="D46" s="598">
        <f>D35+D40+D45</f>
        <v>1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f>341+936</f>
        <v>1277</v>
      </c>
      <c r="H49" s="197">
        <v>1352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4210</v>
      </c>
      <c r="H50" s="596">
        <f>SUM(H44:H49)</f>
        <v>4323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204</v>
      </c>
      <c r="H54" s="197">
        <v>204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799</v>
      </c>
      <c r="H55" s="197">
        <v>603</v>
      </c>
    </row>
    <row r="56" spans="1:13" ht="16.5" thickBot="1">
      <c r="A56" s="475" t="s">
        <v>170</v>
      </c>
      <c r="B56" s="208" t="s">
        <v>171</v>
      </c>
      <c r="C56" s="601">
        <f>C20+C21+C22+C28+C33+C46+C52+C54+C55</f>
        <v>21762</v>
      </c>
      <c r="D56" s="602">
        <f>D20+D21+D22+D28+D33+D46+D52+D54+D55</f>
        <v>22287</v>
      </c>
      <c r="E56" s="100" t="s">
        <v>850</v>
      </c>
      <c r="F56" s="99" t="s">
        <v>172</v>
      </c>
      <c r="G56" s="599">
        <f>G50+G52+G53+G54+G55</f>
        <v>5213</v>
      </c>
      <c r="H56" s="600">
        <f>H50+H52+H53+H54+H55</f>
        <v>5130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7601</v>
      </c>
      <c r="D59" s="197">
        <v>8109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571</v>
      </c>
      <c r="D60" s="197">
        <v>691</v>
      </c>
      <c r="E60" s="89" t="s">
        <v>184</v>
      </c>
      <c r="F60" s="93" t="s">
        <v>185</v>
      </c>
      <c r="G60" s="197">
        <v>693</v>
      </c>
      <c r="H60" s="197">
        <v>802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5398</v>
      </c>
      <c r="H61" s="596">
        <f>SUM(H62:H68)</f>
        <v>5253</v>
      </c>
    </row>
    <row r="62" spans="1:13">
      <c r="A62" s="89" t="s">
        <v>186</v>
      </c>
      <c r="B62" s="94" t="s">
        <v>187</v>
      </c>
      <c r="C62" s="197">
        <v>789</v>
      </c>
      <c r="D62" s="197">
        <v>635</v>
      </c>
      <c r="E62" s="200" t="s">
        <v>192</v>
      </c>
      <c r="F62" s="93" t="s">
        <v>193</v>
      </c>
      <c r="G62" s="197">
        <v>11</v>
      </c>
      <c r="H62" s="197">
        <v>7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v>4263</v>
      </c>
      <c r="H64" s="197">
        <v>4253</v>
      </c>
      <c r="M64" s="98"/>
    </row>
    <row r="65" spans="1:13">
      <c r="A65" s="482" t="s">
        <v>52</v>
      </c>
      <c r="B65" s="96" t="s">
        <v>198</v>
      </c>
      <c r="C65" s="597">
        <f>SUM(C59:C64)</f>
        <v>8961</v>
      </c>
      <c r="D65" s="598">
        <f>SUM(D59:D64)</f>
        <v>9435</v>
      </c>
      <c r="E65" s="89" t="s">
        <v>201</v>
      </c>
      <c r="F65" s="93" t="s">
        <v>202</v>
      </c>
      <c r="G65" s="197">
        <v>170</v>
      </c>
      <c r="H65" s="197">
        <v>96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666</v>
      </c>
      <c r="H66" s="197">
        <v>678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173</v>
      </c>
      <c r="H67" s="197">
        <v>160</v>
      </c>
    </row>
    <row r="68" spans="1:13">
      <c r="A68" s="89" t="s">
        <v>206</v>
      </c>
      <c r="B68" s="91" t="s">
        <v>207</v>
      </c>
      <c r="C68" s="197">
        <v>4134</v>
      </c>
      <c r="D68" s="197">
        <v>3678</v>
      </c>
      <c r="E68" s="89" t="s">
        <v>212</v>
      </c>
      <c r="F68" s="93" t="s">
        <v>213</v>
      </c>
      <c r="G68" s="197">
        <v>115</v>
      </c>
      <c r="H68" s="197">
        <v>59</v>
      </c>
    </row>
    <row r="69" spans="1:13">
      <c r="A69" s="89" t="s">
        <v>210</v>
      </c>
      <c r="B69" s="91" t="s">
        <v>211</v>
      </c>
      <c r="C69" s="197">
        <v>4158</v>
      </c>
      <c r="D69" s="197">
        <v>3636</v>
      </c>
      <c r="E69" s="201" t="s">
        <v>79</v>
      </c>
      <c r="F69" s="93" t="s">
        <v>216</v>
      </c>
      <c r="G69" s="197">
        <f>48+317</f>
        <v>365</v>
      </c>
      <c r="H69" s="197">
        <v>377</v>
      </c>
    </row>
    <row r="70" spans="1:13">
      <c r="A70" s="89" t="s">
        <v>214</v>
      </c>
      <c r="B70" s="91" t="s">
        <v>215</v>
      </c>
      <c r="C70" s="197">
        <v>318</v>
      </c>
      <c r="D70" s="197">
        <v>407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6456</v>
      </c>
      <c r="H71" s="598">
        <f>H59+H60+H61+H69+H70</f>
        <v>6432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107</v>
      </c>
      <c r="D73" s="197">
        <v>370</v>
      </c>
      <c r="E73" s="473" t="s">
        <v>230</v>
      </c>
      <c r="F73" s="95" t="s">
        <v>231</v>
      </c>
      <c r="G73" s="478">
        <v>155</v>
      </c>
      <c r="H73" s="478">
        <v>139</v>
      </c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651</v>
      </c>
      <c r="D75" s="197">
        <v>416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9368</v>
      </c>
      <c r="D76" s="598">
        <f>SUM(D68:D75)</f>
        <v>8507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6611</v>
      </c>
      <c r="H79" s="600">
        <f>H71+H73+H75+H77</f>
        <v>6571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4926</v>
      </c>
      <c r="D88" s="197">
        <v>4085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4926</v>
      </c>
      <c r="D92" s="598">
        <f>SUM(D88:D91)</f>
        <v>4085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62</v>
      </c>
      <c r="D93" s="478">
        <v>44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23317</v>
      </c>
      <c r="D94" s="602">
        <f>D65+D76+D85+D92+D93</f>
        <v>22071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45079</v>
      </c>
      <c r="D95" s="604">
        <f>D94+D56</f>
        <v>44358</v>
      </c>
      <c r="E95" s="229" t="s">
        <v>941</v>
      </c>
      <c r="F95" s="489" t="s">
        <v>268</v>
      </c>
      <c r="G95" s="603">
        <f>G37+G40+G56+G79</f>
        <v>45079</v>
      </c>
      <c r="H95" s="604">
        <f>H37+H40+H56+H79</f>
        <v>44358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28.04.2023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Normal="70" zoomScaleSheetLayoutView="100" workbookViewId="0"/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31.03.2023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6311</v>
      </c>
      <c r="D12" s="317">
        <v>5703</v>
      </c>
      <c r="E12" s="194" t="s">
        <v>277</v>
      </c>
      <c r="F12" s="240" t="s">
        <v>278</v>
      </c>
      <c r="G12" s="316">
        <v>9676</v>
      </c>
      <c r="H12" s="317">
        <v>8780</v>
      </c>
    </row>
    <row r="13" spans="1:8">
      <c r="A13" s="194" t="s">
        <v>279</v>
      </c>
      <c r="B13" s="190" t="s">
        <v>280</v>
      </c>
      <c r="C13" s="316">
        <v>487</v>
      </c>
      <c r="D13" s="317">
        <v>525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724</v>
      </c>
      <c r="D14" s="317">
        <v>688</v>
      </c>
      <c r="E14" s="245" t="s">
        <v>285</v>
      </c>
      <c r="F14" s="240" t="s">
        <v>286</v>
      </c>
      <c r="G14" s="316">
        <v>10</v>
      </c>
      <c r="H14" s="317">
        <v>10</v>
      </c>
    </row>
    <row r="15" spans="1:8">
      <c r="A15" s="194" t="s">
        <v>287</v>
      </c>
      <c r="B15" s="190" t="s">
        <v>288</v>
      </c>
      <c r="C15" s="316">
        <f>1632-235</f>
        <v>1397</v>
      </c>
      <c r="D15" s="317">
        <f>1536-217</f>
        <v>1319</v>
      </c>
      <c r="E15" s="245" t="s">
        <v>79</v>
      </c>
      <c r="F15" s="240" t="s">
        <v>289</v>
      </c>
      <c r="G15" s="316">
        <f>87-70+2+50-10</f>
        <v>59</v>
      </c>
      <c r="H15" s="317">
        <f>165-131+9+9-10</f>
        <v>42</v>
      </c>
    </row>
    <row r="16" spans="1:8">
      <c r="A16" s="194" t="s">
        <v>290</v>
      </c>
      <c r="B16" s="190" t="s">
        <v>291</v>
      </c>
      <c r="C16" s="316">
        <v>235</v>
      </c>
      <c r="D16" s="317">
        <v>217</v>
      </c>
      <c r="E16" s="236" t="s">
        <v>52</v>
      </c>
      <c r="F16" s="264" t="s">
        <v>292</v>
      </c>
      <c r="G16" s="628">
        <f>SUM(G12:G15)</f>
        <v>9745</v>
      </c>
      <c r="H16" s="629">
        <f>SUM(H12:H15)</f>
        <v>8832</v>
      </c>
    </row>
    <row r="17" spans="1:8" ht="31.5">
      <c r="A17" s="194" t="s">
        <v>293</v>
      </c>
      <c r="B17" s="190" t="s">
        <v>294</v>
      </c>
      <c r="C17" s="316">
        <v>50</v>
      </c>
      <c r="D17" s="317">
        <v>9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-35</v>
      </c>
      <c r="D18" s="317">
        <v>257</v>
      </c>
      <c r="E18" s="234" t="s">
        <v>297</v>
      </c>
      <c r="F18" s="238" t="s">
        <v>298</v>
      </c>
      <c r="G18" s="639">
        <v>70</v>
      </c>
      <c r="H18" s="640">
        <v>131</v>
      </c>
    </row>
    <row r="19" spans="1:8">
      <c r="A19" s="194" t="s">
        <v>299</v>
      </c>
      <c r="B19" s="190" t="s">
        <v>300</v>
      </c>
      <c r="C19" s="316">
        <v>19</v>
      </c>
      <c r="D19" s="317">
        <v>4</v>
      </c>
      <c r="E19" s="194" t="s">
        <v>301</v>
      </c>
      <c r="F19" s="237" t="s">
        <v>302</v>
      </c>
      <c r="G19" s="316">
        <v>70</v>
      </c>
      <c r="H19" s="317">
        <v>131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9188</v>
      </c>
      <c r="D22" s="629">
        <f>SUM(D12:D18)+D19</f>
        <v>8722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23</v>
      </c>
      <c r="D25" s="317">
        <v>10</v>
      </c>
      <c r="E25" s="194" t="s">
        <v>318</v>
      </c>
      <c r="F25" s="237" t="s">
        <v>319</v>
      </c>
      <c r="G25" s="316">
        <v>7</v>
      </c>
      <c r="H25" s="317">
        <v>4</v>
      </c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9</v>
      </c>
      <c r="D27" s="317">
        <v>13</v>
      </c>
      <c r="E27" s="236" t="s">
        <v>104</v>
      </c>
      <c r="F27" s="238" t="s">
        <v>326</v>
      </c>
      <c r="G27" s="628">
        <f>SUM(G22:G26)</f>
        <v>7</v>
      </c>
      <c r="H27" s="629">
        <f>SUM(H22:H26)</f>
        <v>4</v>
      </c>
    </row>
    <row r="28" spans="1:8">
      <c r="A28" s="194" t="s">
        <v>79</v>
      </c>
      <c r="B28" s="237" t="s">
        <v>327</v>
      </c>
      <c r="C28" s="316">
        <v>4</v>
      </c>
      <c r="D28" s="317">
        <v>5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36</v>
      </c>
      <c r="D29" s="629">
        <f>SUM(D25:D28)</f>
        <v>28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9224</v>
      </c>
      <c r="D31" s="635">
        <f>D29+D22</f>
        <v>8750</v>
      </c>
      <c r="E31" s="251" t="s">
        <v>824</v>
      </c>
      <c r="F31" s="266" t="s">
        <v>331</v>
      </c>
      <c r="G31" s="253">
        <f>G16+G18+G27</f>
        <v>9822</v>
      </c>
      <c r="H31" s="254">
        <f>H16+H18+H27</f>
        <v>8967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598</v>
      </c>
      <c r="D33" s="244">
        <f>IF((H31-D31)&gt;0,H31-D31,0)</f>
        <v>217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9224</v>
      </c>
      <c r="D36" s="637">
        <f>D31-D34+D35</f>
        <v>8750</v>
      </c>
      <c r="E36" s="262" t="s">
        <v>346</v>
      </c>
      <c r="F36" s="256" t="s">
        <v>347</v>
      </c>
      <c r="G36" s="267">
        <f>G35-G34+G31</f>
        <v>9822</v>
      </c>
      <c r="H36" s="268">
        <f>H35-H34+H31</f>
        <v>8967</v>
      </c>
    </row>
    <row r="37" spans="1:8">
      <c r="A37" s="261" t="s">
        <v>348</v>
      </c>
      <c r="B37" s="231" t="s">
        <v>349</v>
      </c>
      <c r="C37" s="634">
        <f>IF((G36-C36)&gt;0,G36-C36,0)</f>
        <v>598</v>
      </c>
      <c r="D37" s="635">
        <f>IF((H36-D36)&gt;0,H36-D36,0)</f>
        <v>217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598</v>
      </c>
      <c r="D42" s="244">
        <f>+IF((H36-D36-D38)&gt;0,H36-D36-D38,0)</f>
        <v>217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598</v>
      </c>
      <c r="D44" s="268">
        <f>IF(H42=0,IF(D42-D43&gt;0,D42-D43+H43,0),IF(H42-H43&lt;0,H43-H42+D42,0))</f>
        <v>217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9822</v>
      </c>
      <c r="D45" s="631">
        <f>D36+D38+D42</f>
        <v>8967</v>
      </c>
      <c r="E45" s="270" t="s">
        <v>373</v>
      </c>
      <c r="F45" s="272" t="s">
        <v>374</v>
      </c>
      <c r="G45" s="630">
        <f>G42+G36</f>
        <v>9822</v>
      </c>
      <c r="H45" s="631">
        <f>H42+H36</f>
        <v>8967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28.04.2023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31.03.2023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9688</v>
      </c>
      <c r="D11" s="196">
        <v>9287</v>
      </c>
      <c r="E11" s="177"/>
      <c r="F11" s="177"/>
    </row>
    <row r="12" spans="1:13">
      <c r="A12" s="277" t="s">
        <v>380</v>
      </c>
      <c r="B12" s="178" t="s">
        <v>381</v>
      </c>
      <c r="C12" s="197">
        <v>-7229</v>
      </c>
      <c r="D12" s="196">
        <v>-8562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-1588</v>
      </c>
      <c r="D14" s="196">
        <v>-1567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464</v>
      </c>
      <c r="D15" s="196">
        <v>345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-5</v>
      </c>
      <c r="D18" s="196">
        <v>-8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-46</v>
      </c>
      <c r="D20" s="196">
        <v>-40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1284</v>
      </c>
      <c r="D21" s="659">
        <f>SUM(D11:D20)</f>
        <v>-545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-247</v>
      </c>
      <c r="D23" s="196">
        <v>-543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-247</v>
      </c>
      <c r="D33" s="659">
        <f>SUM(D23:D32)</f>
        <v>-543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70</v>
      </c>
      <c r="D37" s="196">
        <v>117</v>
      </c>
      <c r="E37" s="177"/>
      <c r="F37" s="177"/>
    </row>
    <row r="38" spans="1:13">
      <c r="A38" s="277" t="s">
        <v>429</v>
      </c>
      <c r="B38" s="178" t="s">
        <v>430</v>
      </c>
      <c r="C38" s="197">
        <v>-217</v>
      </c>
      <c r="D38" s="196">
        <v>-240</v>
      </c>
      <c r="E38" s="177"/>
      <c r="F38" s="177"/>
    </row>
    <row r="39" spans="1:13">
      <c r="A39" s="277" t="s">
        <v>431</v>
      </c>
      <c r="B39" s="178" t="s">
        <v>432</v>
      </c>
      <c r="C39" s="197">
        <v>-30</v>
      </c>
      <c r="D39" s="196">
        <v>-42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-19</v>
      </c>
      <c r="D40" s="196">
        <v>-3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-196</v>
      </c>
      <c r="D43" s="661">
        <f>SUM(D35:D42)</f>
        <v>-168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841</v>
      </c>
      <c r="D44" s="307">
        <f>D43+D33+D21</f>
        <v>-1256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4085</v>
      </c>
      <c r="D45" s="309">
        <v>3962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4926</v>
      </c>
      <c r="D46" s="311">
        <f>D45+D44</f>
        <v>2706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28.04.2023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95" zoomScaleNormal="100" zoomScaleSheetLayoutView="95" workbookViewId="0"/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31.03.2023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13785</v>
      </c>
      <c r="G13" s="584">
        <f>'1-Баланс'!H24</f>
        <v>0</v>
      </c>
      <c r="H13" s="585"/>
      <c r="I13" s="584">
        <f>'1-Баланс'!H29+'1-Баланс'!H32</f>
        <v>3413</v>
      </c>
      <c r="J13" s="584">
        <f>'1-Баланс'!H30+'1-Баланс'!H33</f>
        <v>0</v>
      </c>
      <c r="K13" s="585"/>
      <c r="L13" s="584">
        <f>SUM(C13:K13)</f>
        <v>32657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13785</v>
      </c>
      <c r="G17" s="653">
        <f t="shared" si="2"/>
        <v>0</v>
      </c>
      <c r="H17" s="653">
        <f t="shared" si="2"/>
        <v>0</v>
      </c>
      <c r="I17" s="653">
        <f t="shared" si="2"/>
        <v>3413</v>
      </c>
      <c r="J17" s="653">
        <f t="shared" si="2"/>
        <v>0</v>
      </c>
      <c r="K17" s="653">
        <f t="shared" si="2"/>
        <v>0</v>
      </c>
      <c r="L17" s="584">
        <f t="shared" si="1"/>
        <v>32657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598</v>
      </c>
      <c r="J18" s="584">
        <f>+'1-Баланс'!G33</f>
        <v>0</v>
      </c>
      <c r="K18" s="585"/>
      <c r="L18" s="584">
        <f t="shared" si="1"/>
        <v>598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13785</v>
      </c>
      <c r="G31" s="653">
        <f t="shared" si="6"/>
        <v>0</v>
      </c>
      <c r="H31" s="653">
        <f t="shared" si="6"/>
        <v>0</v>
      </c>
      <c r="I31" s="653">
        <f t="shared" si="6"/>
        <v>4011</v>
      </c>
      <c r="J31" s="653">
        <f t="shared" si="6"/>
        <v>0</v>
      </c>
      <c r="K31" s="653">
        <f t="shared" si="6"/>
        <v>0</v>
      </c>
      <c r="L31" s="584">
        <f t="shared" si="1"/>
        <v>33255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13785</v>
      </c>
      <c r="G34" s="587">
        <f t="shared" si="7"/>
        <v>0</v>
      </c>
      <c r="H34" s="587">
        <f t="shared" si="7"/>
        <v>0</v>
      </c>
      <c r="I34" s="587">
        <f t="shared" si="7"/>
        <v>4011</v>
      </c>
      <c r="J34" s="587">
        <f t="shared" si="7"/>
        <v>0</v>
      </c>
      <c r="K34" s="587">
        <f t="shared" si="7"/>
        <v>0</v>
      </c>
      <c r="L34" s="651">
        <f t="shared" si="1"/>
        <v>33255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28.04.2023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C3" sqref="C3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31.03.2023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28.04.2023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zoomScaleNormal="85" zoomScaleSheetLayoutView="100" workbookViewId="0">
      <selection activeCell="R15" sqref="R15:R18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>
        <v>1727</v>
      </c>
      <c r="F12" s="328"/>
      <c r="G12" s="329">
        <f t="shared" ref="G12:G42" si="2">D12+E12-F12</f>
        <v>14496</v>
      </c>
      <c r="H12" s="328"/>
      <c r="I12" s="328"/>
      <c r="J12" s="329">
        <f t="shared" ref="J12:J42" si="3">G12+H12-I12</f>
        <v>14496</v>
      </c>
      <c r="K12" s="328">
        <v>5118</v>
      </c>
      <c r="L12" s="328">
        <v>172</v>
      </c>
      <c r="M12" s="328"/>
      <c r="N12" s="329">
        <f t="shared" ref="N12:N42" si="4">K12+L12-M12</f>
        <v>5290</v>
      </c>
      <c r="O12" s="328"/>
      <c r="P12" s="328"/>
      <c r="Q12" s="329">
        <f t="shared" si="0"/>
        <v>5290</v>
      </c>
      <c r="R12" s="340">
        <f t="shared" si="1"/>
        <v>9206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35938</v>
      </c>
      <c r="E13" s="328"/>
      <c r="F13" s="328"/>
      <c r="G13" s="329">
        <f t="shared" si="2"/>
        <v>35938</v>
      </c>
      <c r="H13" s="328"/>
      <c r="I13" s="328"/>
      <c r="J13" s="329">
        <f t="shared" si="3"/>
        <v>35938</v>
      </c>
      <c r="K13" s="328">
        <v>28437</v>
      </c>
      <c r="L13" s="328">
        <v>421</v>
      </c>
      <c r="M13" s="328"/>
      <c r="N13" s="329">
        <f t="shared" si="4"/>
        <v>28858</v>
      </c>
      <c r="O13" s="328"/>
      <c r="P13" s="328"/>
      <c r="Q13" s="329">
        <f t="shared" si="0"/>
        <v>28858</v>
      </c>
      <c r="R13" s="340">
        <f t="shared" si="1"/>
        <v>7080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1012</v>
      </c>
      <c r="E15" s="328"/>
      <c r="F15" s="328">
        <v>32</v>
      </c>
      <c r="G15" s="329">
        <f t="shared" si="2"/>
        <v>980</v>
      </c>
      <c r="H15" s="328"/>
      <c r="I15" s="328"/>
      <c r="J15" s="329">
        <f t="shared" si="3"/>
        <v>980</v>
      </c>
      <c r="K15" s="328">
        <v>629</v>
      </c>
      <c r="L15" s="328">
        <v>40</v>
      </c>
      <c r="M15" s="328">
        <v>32</v>
      </c>
      <c r="N15" s="329">
        <f t="shared" si="4"/>
        <v>637</v>
      </c>
      <c r="O15" s="328"/>
      <c r="P15" s="328"/>
      <c r="Q15" s="329">
        <f t="shared" si="0"/>
        <v>637</v>
      </c>
      <c r="R15" s="340">
        <f t="shared" si="1"/>
        <v>343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854</v>
      </c>
      <c r="E16" s="328">
        <v>2</v>
      </c>
      <c r="F16" s="328"/>
      <c r="G16" s="329">
        <f t="shared" si="2"/>
        <v>856</v>
      </c>
      <c r="H16" s="328"/>
      <c r="I16" s="328"/>
      <c r="J16" s="329">
        <f t="shared" si="3"/>
        <v>856</v>
      </c>
      <c r="K16" s="328">
        <v>666</v>
      </c>
      <c r="L16" s="328">
        <v>12</v>
      </c>
      <c r="M16" s="328"/>
      <c r="N16" s="329">
        <f t="shared" si="4"/>
        <v>678</v>
      </c>
      <c r="O16" s="328"/>
      <c r="P16" s="328"/>
      <c r="Q16" s="329">
        <f t="shared" si="0"/>
        <v>678</v>
      </c>
      <c r="R16" s="340">
        <f t="shared" si="1"/>
        <v>178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4574</v>
      </c>
      <c r="E17" s="328">
        <v>199</v>
      </c>
      <c r="F17" s="328">
        <v>1729</v>
      </c>
      <c r="G17" s="329">
        <f t="shared" si="2"/>
        <v>3044</v>
      </c>
      <c r="H17" s="328"/>
      <c r="I17" s="328"/>
      <c r="J17" s="329">
        <f t="shared" si="3"/>
        <v>3044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3044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1009</v>
      </c>
      <c r="L18" s="328">
        <v>79</v>
      </c>
      <c r="M18" s="328"/>
      <c r="N18" s="329">
        <f t="shared" si="4"/>
        <v>1088</v>
      </c>
      <c r="O18" s="328"/>
      <c r="P18" s="328"/>
      <c r="Q18" s="329">
        <f t="shared" si="0"/>
        <v>1088</v>
      </c>
      <c r="R18" s="340">
        <f t="shared" si="1"/>
        <v>1412</v>
      </c>
    </row>
    <row r="19" spans="1:18">
      <c r="A19" s="339"/>
      <c r="B19" s="322" t="s">
        <v>544</v>
      </c>
      <c r="C19" s="156" t="s">
        <v>545</v>
      </c>
      <c r="D19" s="330">
        <f>SUM(D11:D18)</f>
        <v>58145</v>
      </c>
      <c r="E19" s="330">
        <f>SUM(E11:E18)</f>
        <v>1928</v>
      </c>
      <c r="F19" s="330">
        <f>SUM(F11:F18)</f>
        <v>1761</v>
      </c>
      <c r="G19" s="329">
        <f t="shared" si="2"/>
        <v>58312</v>
      </c>
      <c r="H19" s="330">
        <f>SUM(H11:H18)</f>
        <v>0</v>
      </c>
      <c r="I19" s="330">
        <f>SUM(I11:I18)</f>
        <v>0</v>
      </c>
      <c r="J19" s="329">
        <f t="shared" si="3"/>
        <v>58312</v>
      </c>
      <c r="K19" s="330">
        <f>SUM(K11:K18)</f>
        <v>35859</v>
      </c>
      <c r="L19" s="330">
        <f>SUM(L11:L18)</f>
        <v>724</v>
      </c>
      <c r="M19" s="330">
        <f>SUM(M11:M18)</f>
        <v>32</v>
      </c>
      <c r="N19" s="329">
        <f t="shared" si="4"/>
        <v>36551</v>
      </c>
      <c r="O19" s="330">
        <f>SUM(O11:O18)</f>
        <v>0</v>
      </c>
      <c r="P19" s="330">
        <f>SUM(P11:P18)</f>
        <v>0</v>
      </c>
      <c r="Q19" s="329">
        <f t="shared" si="0"/>
        <v>36551</v>
      </c>
      <c r="R19" s="340">
        <f t="shared" si="1"/>
        <v>21761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>
        <v>1</v>
      </c>
      <c r="E40" s="328"/>
      <c r="F40" s="328"/>
      <c r="G40" s="329">
        <f t="shared" si="2"/>
        <v>1</v>
      </c>
      <c r="H40" s="328"/>
      <c r="I40" s="328"/>
      <c r="J40" s="329">
        <f t="shared" si="3"/>
        <v>1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1</v>
      </c>
    </row>
    <row r="41" spans="1:18">
      <c r="A41" s="339"/>
      <c r="B41" s="322" t="s">
        <v>577</v>
      </c>
      <c r="C41" s="156" t="s">
        <v>578</v>
      </c>
      <c r="D41" s="330">
        <f>D30+D35+D40</f>
        <v>1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1</v>
      </c>
      <c r="H41" s="330">
        <f t="shared" si="10"/>
        <v>0</v>
      </c>
      <c r="I41" s="330">
        <f t="shared" si="10"/>
        <v>0</v>
      </c>
      <c r="J41" s="329">
        <f t="shared" si="3"/>
        <v>1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1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59346</v>
      </c>
      <c r="E43" s="349">
        <f>E19+E20+E22+E28+E41+E42</f>
        <v>1928</v>
      </c>
      <c r="F43" s="349">
        <f t="shared" ref="F43:R43" si="11">F19+F20+F22+F28+F41+F42</f>
        <v>1761</v>
      </c>
      <c r="G43" s="349">
        <f t="shared" si="11"/>
        <v>59513</v>
      </c>
      <c r="H43" s="349">
        <f t="shared" si="11"/>
        <v>0</v>
      </c>
      <c r="I43" s="349">
        <f t="shared" si="11"/>
        <v>0</v>
      </c>
      <c r="J43" s="349">
        <f t="shared" si="11"/>
        <v>59513</v>
      </c>
      <c r="K43" s="349">
        <f t="shared" si="11"/>
        <v>37059</v>
      </c>
      <c r="L43" s="349">
        <f t="shared" si="11"/>
        <v>724</v>
      </c>
      <c r="M43" s="349">
        <f t="shared" si="11"/>
        <v>32</v>
      </c>
      <c r="N43" s="349">
        <f t="shared" si="11"/>
        <v>37751</v>
      </c>
      <c r="O43" s="349">
        <f t="shared" si="11"/>
        <v>0</v>
      </c>
      <c r="P43" s="349">
        <f t="shared" si="11"/>
        <v>0</v>
      </c>
      <c r="Q43" s="349">
        <f t="shared" si="11"/>
        <v>37751</v>
      </c>
      <c r="R43" s="350">
        <f t="shared" si="11"/>
        <v>21762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28.04.2023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Q7:Q8"/>
    <mergeCell ref="R7:R8"/>
    <mergeCell ref="A7:B8"/>
    <mergeCell ref="C7:C8"/>
    <mergeCell ref="J7:J8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Normal="85" zoomScaleSheetLayoutView="100" workbookViewId="0">
      <selection activeCell="C98" sqref="C98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4134</v>
      </c>
      <c r="D26" s="362">
        <f>SUM(D27:D29)</f>
        <v>0</v>
      </c>
      <c r="E26" s="369">
        <f>SUM(E27:E29)</f>
        <v>4134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4134</v>
      </c>
      <c r="D28" s="368"/>
      <c r="E28" s="369">
        <f t="shared" si="0"/>
        <v>4134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4158</v>
      </c>
      <c r="D30" s="368"/>
      <c r="E30" s="369">
        <f t="shared" si="0"/>
        <v>4158</v>
      </c>
      <c r="F30" s="133"/>
    </row>
    <row r="31" spans="1:6">
      <c r="A31" s="370" t="s">
        <v>625</v>
      </c>
      <c r="B31" s="135" t="s">
        <v>626</v>
      </c>
      <c r="C31" s="368">
        <v>318</v>
      </c>
      <c r="D31" s="368"/>
      <c r="E31" s="369">
        <f t="shared" si="0"/>
        <v>318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107</v>
      </c>
      <c r="D35" s="362">
        <f>SUM(D36:D39)</f>
        <v>0</v>
      </c>
      <c r="E35" s="369">
        <f>SUM(E36:E39)</f>
        <v>107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103</v>
      </c>
      <c r="D37" s="368"/>
      <c r="E37" s="369">
        <f t="shared" si="0"/>
        <v>103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4</v>
      </c>
      <c r="D39" s="368"/>
      <c r="E39" s="369">
        <f t="shared" si="0"/>
        <v>4</v>
      </c>
      <c r="F39" s="133"/>
    </row>
    <row r="40" spans="1:27">
      <c r="A40" s="370" t="s">
        <v>643</v>
      </c>
      <c r="B40" s="135" t="s">
        <v>644</v>
      </c>
      <c r="C40" s="362">
        <f>SUM(C41:C44)</f>
        <v>651</v>
      </c>
      <c r="D40" s="362">
        <f>SUM(D41:D44)</f>
        <v>0</v>
      </c>
      <c r="E40" s="369">
        <f>SUM(E41:E44)</f>
        <v>651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651</v>
      </c>
      <c r="D44" s="368"/>
      <c r="E44" s="369">
        <f t="shared" si="0"/>
        <v>651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9368</v>
      </c>
      <c r="D45" s="438">
        <f>D26+D30+D31+D33+D32+D34+D35+D40</f>
        <v>0</v>
      </c>
      <c r="E45" s="439">
        <f>E26+E30+E31+E33+E32+E34+E35+E40</f>
        <v>9368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9368</v>
      </c>
      <c r="D46" s="444">
        <f>D45+D23+D21+D11</f>
        <v>0</v>
      </c>
      <c r="E46" s="445">
        <f>E45+E23+E21+E11</f>
        <v>9368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2933</v>
      </c>
      <c r="D58" s="138">
        <f>D59+D61</f>
        <v>0</v>
      </c>
      <c r="E58" s="136">
        <f t="shared" si="1"/>
        <v>2933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2933</v>
      </c>
      <c r="D59" s="197"/>
      <c r="E59" s="136">
        <f t="shared" si="1"/>
        <v>2933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1277</v>
      </c>
      <c r="D66" s="197"/>
      <c r="E66" s="136">
        <f t="shared" si="1"/>
        <v>1277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4210</v>
      </c>
      <c r="D68" s="435">
        <f>D54+D58+D63+D64+D65+D66</f>
        <v>0</v>
      </c>
      <c r="E68" s="436">
        <f t="shared" si="1"/>
        <v>4210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198</v>
      </c>
      <c r="D70" s="197"/>
      <c r="E70" s="136">
        <f t="shared" si="1"/>
        <v>198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11</v>
      </c>
      <c r="D73" s="137">
        <f>SUM(D74:D76)</f>
        <v>0</v>
      </c>
      <c r="E73" s="137">
        <f>SUM(E74:E76)</f>
        <v>11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11</v>
      </c>
      <c r="D74" s="197"/>
      <c r="E74" s="136">
        <f t="shared" si="1"/>
        <v>11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693</v>
      </c>
      <c r="D82" s="138">
        <f>SUM(D83:D86)</f>
        <v>0</v>
      </c>
      <c r="E82" s="138">
        <f>SUM(E83:E86)</f>
        <v>693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693</v>
      </c>
      <c r="D85" s="197"/>
      <c r="E85" s="136">
        <f t="shared" si="1"/>
        <v>693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5387</v>
      </c>
      <c r="D87" s="134">
        <f>SUM(D88:D92)+D96</f>
        <v>0</v>
      </c>
      <c r="E87" s="134">
        <f>SUM(E88:E92)+E96</f>
        <v>5387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4263</v>
      </c>
      <c r="D89" s="197"/>
      <c r="E89" s="136">
        <f t="shared" si="1"/>
        <v>4263</v>
      </c>
      <c r="F89" s="196"/>
    </row>
    <row r="90" spans="1:6">
      <c r="A90" s="370" t="s">
        <v>723</v>
      </c>
      <c r="B90" s="135" t="s">
        <v>724</v>
      </c>
      <c r="C90" s="197">
        <v>170</v>
      </c>
      <c r="D90" s="197"/>
      <c r="E90" s="136">
        <f t="shared" si="1"/>
        <v>170</v>
      </c>
      <c r="F90" s="196"/>
    </row>
    <row r="91" spans="1:6">
      <c r="A91" s="370" t="s">
        <v>725</v>
      </c>
      <c r="B91" s="135" t="s">
        <v>726</v>
      </c>
      <c r="C91" s="197">
        <v>666</v>
      </c>
      <c r="D91" s="197"/>
      <c r="E91" s="136">
        <f t="shared" si="1"/>
        <v>666</v>
      </c>
      <c r="F91" s="196"/>
    </row>
    <row r="92" spans="1:6">
      <c r="A92" s="370" t="s">
        <v>727</v>
      </c>
      <c r="B92" s="135" t="s">
        <v>728</v>
      </c>
      <c r="C92" s="138">
        <f>SUM(C93:C95)</f>
        <v>115</v>
      </c>
      <c r="D92" s="138">
        <f>SUM(D93:D95)</f>
        <v>0</v>
      </c>
      <c r="E92" s="138">
        <f>SUM(E93:E95)</f>
        <v>115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14</v>
      </c>
      <c r="D93" s="197"/>
      <c r="E93" s="136">
        <f t="shared" si="1"/>
        <v>14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101</v>
      </c>
      <c r="D95" s="197"/>
      <c r="E95" s="136">
        <f t="shared" si="1"/>
        <v>101</v>
      </c>
      <c r="F95" s="196"/>
    </row>
    <row r="96" spans="1:6">
      <c r="A96" s="370" t="s">
        <v>733</v>
      </c>
      <c r="B96" s="135" t="s">
        <v>734</v>
      </c>
      <c r="C96" s="197">
        <v>173</v>
      </c>
      <c r="D96" s="197"/>
      <c r="E96" s="136">
        <f t="shared" si="1"/>
        <v>173</v>
      </c>
      <c r="F96" s="196"/>
    </row>
    <row r="97" spans="1:27">
      <c r="A97" s="370" t="s">
        <v>735</v>
      </c>
      <c r="B97" s="135" t="s">
        <v>736</v>
      </c>
      <c r="C97" s="197">
        <v>520</v>
      </c>
      <c r="D97" s="197"/>
      <c r="E97" s="136">
        <f t="shared" si="1"/>
        <v>520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6611</v>
      </c>
      <c r="D98" s="433">
        <f>D87+D82+D77+D73+D97</f>
        <v>0</v>
      </c>
      <c r="E98" s="433">
        <f>E87+E82+E77+E73+E97</f>
        <v>6611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11019</v>
      </c>
      <c r="D99" s="427">
        <f>D98+D70+D68</f>
        <v>0</v>
      </c>
      <c r="E99" s="427">
        <f>E98+E70+E68</f>
        <v>11019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5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5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28.04.2023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G30" sqref="G30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28.04.2023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2023-05-02T11:28:01Z</dcterms:modified>
</cp:coreProperties>
</file>